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codeName="ThisWorkbook" defaultThemeVersion="166925"/>
  <mc:AlternateContent xmlns:mc="http://schemas.openxmlformats.org/markup-compatibility/2006">
    <mc:Choice Requires="x15">
      <x15ac:absPath xmlns:x15ac="http://schemas.microsoft.com/office/spreadsheetml/2010/11/ac" url="https://ameresco-my.sharepoint.com/personal/kbyk_ameresco_com/Documents/Desktop/All/SJI/SJI Startup/Energy Management/Tune-up/"/>
    </mc:Choice>
  </mc:AlternateContent>
  <xr:revisionPtr revIDLastSave="0" documentId="14_{DD6A44ED-C3CA-48A8-BBFE-2C61A0BDF7F7}" xr6:coauthVersionLast="47" xr6:coauthVersionMax="47" xr10:uidLastSave="{00000000-0000-0000-0000-000000000000}"/>
  <workbookProtection workbookAlgorithmName="SHA-512" workbookHashValue="tIWYahAMMJYkJXJJjI5cNwmpg5WhbTD37TMhFb+ydpY8psZhJMKwdGsDrjEI001AXrKIQj/oEAwNPqk6WL9E4w==" workbookSaltValue="bJyjzFLWwxM3uWuKMIEcJw==" workbookSpinCount="100000" lockStructure="1"/>
  <bookViews>
    <workbookView xWindow="33630" yWindow="975" windowWidth="19200" windowHeight="12330" tabRatio="955" xr2:uid="{00000000-000D-0000-FFFF-FFFF00000000}"/>
  </bookViews>
  <sheets>
    <sheet name="Introduction" sheetId="9" r:id="rId1"/>
    <sheet name="Application" sheetId="11" r:id="rId2"/>
    <sheet name="Terms and Conditions" sheetId="19" r:id="rId3"/>
    <sheet name="Tune-Up Checklist-Boiler" sheetId="13" r:id="rId4"/>
    <sheet name="Tune-Up Checklist-Furnace" sheetId="16" r:id="rId5"/>
    <sheet name="Equipment Details-Boiler" sheetId="14" r:id="rId6"/>
    <sheet name="Equipment Details-Furnace" sheetId="17" r:id="rId7"/>
    <sheet name="Project Closeout-Boiler" sheetId="15" r:id="rId8"/>
    <sheet name="Project Closeout-Furnace" sheetId="24" r:id="rId9"/>
    <sheet name="Lookups" sheetId="2" state="hidden" r:id="rId10"/>
    <sheet name="Reference" sheetId="22" state="hidden" r:id="rId11"/>
    <sheet name="Development" sheetId="25" state="hidden" r:id="rId12"/>
  </sheets>
  <externalReferences>
    <externalReference r:id="rId13"/>
  </externalReferences>
  <definedNames>
    <definedName name="Air_Conditioning">Lookups!#REF!</definedName>
    <definedName name="BuildingType">[1]Table!$A$2:$A$29</definedName>
    <definedName name="Heat_Pump">Lookups!#REF!</definedName>
    <definedName name="Packaged_Terminal">Lookups!#REF!</definedName>
    <definedName name="_xlnm.Print_Area" localSheetId="7">'Project Closeout-Boiler'!$A$1:$Q$34</definedName>
    <definedName name="_xlnm.Print_Area" localSheetId="8">'Project Closeout-Furnace'!$A$1:$Q$34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7" l="1"/>
  <c r="N8" i="24"/>
  <c r="J8" i="24"/>
  <c r="E8" i="24"/>
  <c r="J8" i="15"/>
  <c r="E8" i="15"/>
  <c r="F7" i="24"/>
  <c r="F6" i="24"/>
  <c r="N8" i="15"/>
  <c r="F7" i="15"/>
  <c r="F6" i="15"/>
  <c r="B10" i="14"/>
  <c r="C10" i="14"/>
  <c r="W27" i="14"/>
  <c r="V27" i="14"/>
  <c r="W26" i="14"/>
  <c r="V26" i="14"/>
  <c r="W25" i="14"/>
  <c r="V25" i="14"/>
  <c r="W24" i="14"/>
  <c r="V24" i="14"/>
  <c r="W23" i="14"/>
  <c r="V23" i="14"/>
  <c r="W22" i="14"/>
  <c r="V22" i="14"/>
  <c r="W21" i="14"/>
  <c r="V21" i="14"/>
  <c r="W20" i="14"/>
  <c r="V20" i="14"/>
  <c r="W19" i="14"/>
  <c r="V19" i="14"/>
  <c r="W18" i="14"/>
  <c r="V18" i="14"/>
  <c r="W17" i="14"/>
  <c r="V17" i="14"/>
  <c r="W16" i="14"/>
  <c r="V16" i="14"/>
  <c r="W15" i="14"/>
  <c r="V15" i="14"/>
  <c r="W14" i="14"/>
  <c r="V14" i="14"/>
  <c r="W13" i="14"/>
  <c r="V13" i="14"/>
  <c r="W12" i="14"/>
  <c r="V12" i="14"/>
  <c r="W11" i="14"/>
  <c r="V11" i="14"/>
  <c r="V10" i="14"/>
  <c r="V9" i="14"/>
  <c r="V8" i="14"/>
  <c r="V7" i="14"/>
  <c r="W11" i="17"/>
  <c r="W12" i="17"/>
  <c r="W13" i="17"/>
  <c r="W14" i="17"/>
  <c r="W15" i="17"/>
  <c r="W16" i="17"/>
  <c r="W17" i="17"/>
  <c r="W18" i="17"/>
  <c r="W19" i="17"/>
  <c r="W20" i="17"/>
  <c r="W21" i="17"/>
  <c r="W22" i="17"/>
  <c r="W23" i="17"/>
  <c r="W24" i="17"/>
  <c r="W25" i="17"/>
  <c r="W26" i="17"/>
  <c r="W27" i="17"/>
  <c r="V9" i="17"/>
  <c r="V10" i="17"/>
  <c r="V11" i="17"/>
  <c r="V12" i="17"/>
  <c r="V13" i="17"/>
  <c r="V14" i="17"/>
  <c r="V15" i="17"/>
  <c r="V16" i="17"/>
  <c r="V17" i="17"/>
  <c r="V18" i="17"/>
  <c r="V19" i="17"/>
  <c r="V20" i="17"/>
  <c r="V21" i="17"/>
  <c r="V22" i="17"/>
  <c r="V23" i="17"/>
  <c r="V24" i="17"/>
  <c r="V25" i="17"/>
  <c r="V26" i="17"/>
  <c r="V27" i="17"/>
  <c r="V8" i="17"/>
  <c r="V7" i="17"/>
  <c r="P8" i="17"/>
  <c r="P10" i="14"/>
  <c r="P11" i="14"/>
  <c r="P12" i="14"/>
  <c r="P13" i="14"/>
  <c r="P14" i="14"/>
  <c r="P15" i="14"/>
  <c r="P16" i="14"/>
  <c r="P17" i="14"/>
  <c r="P18" i="14"/>
  <c r="P19" i="14"/>
  <c r="P20" i="14"/>
  <c r="P21" i="14"/>
  <c r="P22" i="14"/>
  <c r="P23" i="14"/>
  <c r="P24" i="14"/>
  <c r="P25" i="14"/>
  <c r="P26" i="14"/>
  <c r="P27" i="14"/>
  <c r="V28" i="14" l="1"/>
  <c r="D3" i="14" s="1"/>
  <c r="I26" i="15" s="1"/>
  <c r="V28" i="17"/>
  <c r="D3" i="17" s="1"/>
  <c r="J7" i="17"/>
  <c r="W7" i="17" s="1"/>
  <c r="W9" i="17"/>
  <c r="W10" i="17"/>
  <c r="J11" i="17"/>
  <c r="J12" i="17"/>
  <c r="J13" i="17"/>
  <c r="J14" i="17"/>
  <c r="J15" i="17"/>
  <c r="J16" i="17"/>
  <c r="J17" i="17"/>
  <c r="J18" i="17"/>
  <c r="J19" i="17"/>
  <c r="J20" i="17"/>
  <c r="J21" i="17"/>
  <c r="J22" i="17"/>
  <c r="J23" i="17"/>
  <c r="J24" i="17"/>
  <c r="J25" i="17"/>
  <c r="J26" i="17"/>
  <c r="J27" i="17"/>
  <c r="J7" i="14"/>
  <c r="W10" i="14"/>
  <c r="J11" i="14"/>
  <c r="J12" i="14"/>
  <c r="J13" i="14"/>
  <c r="J14" i="14"/>
  <c r="J15" i="14"/>
  <c r="J16" i="14"/>
  <c r="J17" i="14"/>
  <c r="J18" i="14"/>
  <c r="J19" i="14"/>
  <c r="J20" i="14"/>
  <c r="J21" i="14"/>
  <c r="J22" i="14"/>
  <c r="J23" i="14"/>
  <c r="J24" i="14"/>
  <c r="J25" i="14"/>
  <c r="J26" i="14"/>
  <c r="J27" i="14"/>
  <c r="U11" i="17"/>
  <c r="U12" i="17"/>
  <c r="U13" i="17"/>
  <c r="U14" i="17"/>
  <c r="U15" i="17"/>
  <c r="U16" i="17"/>
  <c r="U17" i="17"/>
  <c r="U18" i="17"/>
  <c r="U19" i="17"/>
  <c r="U20" i="17"/>
  <c r="U21" i="17"/>
  <c r="U22" i="17"/>
  <c r="U23" i="17"/>
  <c r="U24" i="17"/>
  <c r="U25" i="17"/>
  <c r="U26" i="17"/>
  <c r="U27" i="17"/>
  <c r="T24" i="14" l="1"/>
  <c r="R24" i="14"/>
  <c r="U24" i="14"/>
  <c r="S24" i="14"/>
  <c r="S16" i="14"/>
  <c r="T16" i="14"/>
  <c r="R16" i="14"/>
  <c r="U16" i="14"/>
  <c r="T15" i="14"/>
  <c r="R15" i="14"/>
  <c r="U15" i="14"/>
  <c r="S15" i="14"/>
  <c r="U25" i="14"/>
  <c r="S25" i="14"/>
  <c r="T25" i="14"/>
  <c r="R25" i="14"/>
  <c r="T23" i="14"/>
  <c r="R23" i="14"/>
  <c r="U23" i="14"/>
  <c r="S23" i="14"/>
  <c r="T22" i="14"/>
  <c r="R22" i="14"/>
  <c r="U22" i="14"/>
  <c r="S22" i="14"/>
  <c r="T14" i="14"/>
  <c r="R14" i="14"/>
  <c r="U14" i="14"/>
  <c r="S14" i="14"/>
  <c r="W8" i="14"/>
  <c r="T8" i="14"/>
  <c r="U8" i="14" s="1"/>
  <c r="T13" i="14"/>
  <c r="R13" i="14"/>
  <c r="U13" i="14"/>
  <c r="S13" i="14"/>
  <c r="W9" i="14"/>
  <c r="T9" i="14"/>
  <c r="U9" i="14" s="1"/>
  <c r="U20" i="14"/>
  <c r="S20" i="14"/>
  <c r="R20" i="14"/>
  <c r="T20" i="14"/>
  <c r="T12" i="14"/>
  <c r="R12" i="14"/>
  <c r="U12" i="14"/>
  <c r="S12" i="14"/>
  <c r="W7" i="14"/>
  <c r="U27" i="14"/>
  <c r="S27" i="14"/>
  <c r="T27" i="14"/>
  <c r="R27" i="14"/>
  <c r="U19" i="14"/>
  <c r="S19" i="14"/>
  <c r="T19" i="14"/>
  <c r="R19" i="14"/>
  <c r="U11" i="14"/>
  <c r="S11" i="14"/>
  <c r="T11" i="14"/>
  <c r="R11" i="14"/>
  <c r="U17" i="14"/>
  <c r="S17" i="14"/>
  <c r="T17" i="14"/>
  <c r="R17" i="14"/>
  <c r="T21" i="14"/>
  <c r="R21" i="14"/>
  <c r="U21" i="14"/>
  <c r="S21" i="14"/>
  <c r="U26" i="14"/>
  <c r="S26" i="14"/>
  <c r="T26" i="14"/>
  <c r="R26" i="14"/>
  <c r="U18" i="14"/>
  <c r="S18" i="14"/>
  <c r="T18" i="14"/>
  <c r="R18" i="14"/>
  <c r="T10" i="14"/>
  <c r="U10" i="14" s="1"/>
  <c r="T8" i="17"/>
  <c r="W8" i="17"/>
  <c r="W28" i="17" s="1"/>
  <c r="A3" i="17" s="1"/>
  <c r="U8" i="17"/>
  <c r="K2" i="11"/>
  <c r="B4" i="25"/>
  <c r="B3" i="25"/>
  <c r="W28" i="14" l="1"/>
  <c r="A3" i="14" s="1"/>
  <c r="G26" i="15" s="1"/>
  <c r="G26" i="24" l="1"/>
  <c r="T9" i="17"/>
  <c r="U9" i="17" s="1"/>
  <c r="T10" i="17"/>
  <c r="U10" i="17" s="1"/>
  <c r="T11" i="17"/>
  <c r="T12" i="17"/>
  <c r="T13" i="17"/>
  <c r="T14" i="17"/>
  <c r="T15" i="17"/>
  <c r="T16" i="17"/>
  <c r="T17" i="17"/>
  <c r="T18" i="17"/>
  <c r="T19" i="17"/>
  <c r="T20" i="17"/>
  <c r="T21" i="17"/>
  <c r="T22" i="17"/>
  <c r="T23" i="17"/>
  <c r="T24" i="17"/>
  <c r="T25" i="17"/>
  <c r="T26" i="17"/>
  <c r="T27" i="17"/>
  <c r="T7" i="17"/>
  <c r="U7" i="17" s="1"/>
  <c r="S11" i="17"/>
  <c r="S12" i="17"/>
  <c r="S13" i="17"/>
  <c r="S14" i="17"/>
  <c r="S15" i="17"/>
  <c r="S16" i="17"/>
  <c r="S17" i="17"/>
  <c r="S18" i="17"/>
  <c r="S19" i="17"/>
  <c r="S20" i="17"/>
  <c r="S21" i="17"/>
  <c r="S22" i="17"/>
  <c r="S23" i="17"/>
  <c r="S24" i="17"/>
  <c r="S25" i="17"/>
  <c r="S26" i="17"/>
  <c r="S27" i="17"/>
  <c r="P27" i="17"/>
  <c r="P26" i="17"/>
  <c r="P25" i="17"/>
  <c r="P24" i="17"/>
  <c r="P23" i="17"/>
  <c r="P22" i="17"/>
  <c r="P21" i="17"/>
  <c r="P20" i="17"/>
  <c r="P19" i="17"/>
  <c r="P18" i="17"/>
  <c r="P17" i="17"/>
  <c r="P16" i="17"/>
  <c r="P15" i="17"/>
  <c r="P14" i="17"/>
  <c r="P13" i="17"/>
  <c r="P12" i="17"/>
  <c r="P11" i="17"/>
  <c r="P10" i="17"/>
  <c r="P9" i="17"/>
  <c r="P7" i="17"/>
  <c r="P9" i="14"/>
  <c r="P8" i="14"/>
  <c r="P7" i="14"/>
  <c r="U28" i="17" l="1"/>
  <c r="C3" i="17" s="1"/>
  <c r="M26" i="24" s="1"/>
  <c r="T7" i="14"/>
  <c r="U7" i="14" s="1"/>
  <c r="D9" i="17"/>
  <c r="C9" i="17"/>
  <c r="B9" i="17"/>
  <c r="B9" i="14" l="1"/>
  <c r="C9" i="14"/>
  <c r="B11" i="14"/>
  <c r="C11" i="14"/>
  <c r="B12" i="14"/>
  <c r="C12" i="14"/>
  <c r="R11" i="17" l="1"/>
  <c r="R12" i="17"/>
  <c r="R13" i="17"/>
  <c r="R14" i="17"/>
  <c r="R15" i="17"/>
  <c r="R16" i="17"/>
  <c r="R17" i="17"/>
  <c r="R18" i="17"/>
  <c r="R19" i="17"/>
  <c r="R20" i="17"/>
  <c r="R21" i="17"/>
  <c r="R22" i="17"/>
  <c r="R23" i="17"/>
  <c r="R24" i="17"/>
  <c r="R25" i="17"/>
  <c r="R26" i="17"/>
  <c r="R27" i="17"/>
  <c r="D7" i="14"/>
  <c r="C7" i="14"/>
  <c r="C8" i="14"/>
  <c r="B8" i="14"/>
  <c r="B7" i="14"/>
  <c r="D7" i="17"/>
  <c r="Q7" i="17" s="1"/>
  <c r="B7" i="17"/>
  <c r="Q9" i="17"/>
  <c r="R9" i="17" s="1"/>
  <c r="S9" i="17" s="1"/>
  <c r="D10" i="17"/>
  <c r="Q10" i="17" s="1"/>
  <c r="R10" i="17" s="1"/>
  <c r="S10" i="17" s="1"/>
  <c r="D11" i="17"/>
  <c r="Q11" i="17" s="1"/>
  <c r="D12" i="17"/>
  <c r="Q12" i="17" s="1"/>
  <c r="D13" i="17"/>
  <c r="Q13" i="17" s="1"/>
  <c r="D14" i="17"/>
  <c r="D15" i="17"/>
  <c r="Q15" i="17" s="1"/>
  <c r="D16" i="17"/>
  <c r="Q16" i="17" s="1"/>
  <c r="D17" i="17"/>
  <c r="Q17" i="17" s="1"/>
  <c r="D18" i="17"/>
  <c r="Q18" i="17" s="1"/>
  <c r="D19" i="17"/>
  <c r="Q19" i="17" s="1"/>
  <c r="D20" i="17"/>
  <c r="Q20" i="17" s="1"/>
  <c r="D21" i="17"/>
  <c r="Q21" i="17" s="1"/>
  <c r="D22" i="17"/>
  <c r="Q22" i="17" s="1"/>
  <c r="D23" i="17"/>
  <c r="Q23" i="17" s="1"/>
  <c r="D24" i="17"/>
  <c r="Q24" i="17" s="1"/>
  <c r="D25" i="17"/>
  <c r="Q25" i="17" s="1"/>
  <c r="D26" i="17"/>
  <c r="D27" i="17"/>
  <c r="Q27" i="17" s="1"/>
  <c r="D8" i="17"/>
  <c r="Q8" i="17" s="1"/>
  <c r="R8" i="17" s="1"/>
  <c r="S8" i="17" s="1"/>
  <c r="C10" i="17"/>
  <c r="C11" i="17"/>
  <c r="C12" i="17"/>
  <c r="C13" i="17"/>
  <c r="C14" i="17"/>
  <c r="C15" i="17"/>
  <c r="C16" i="17"/>
  <c r="C17" i="17"/>
  <c r="C18" i="17"/>
  <c r="C19" i="17"/>
  <c r="C20" i="17"/>
  <c r="C21" i="17"/>
  <c r="C22" i="17"/>
  <c r="C23" i="17"/>
  <c r="C24" i="17"/>
  <c r="C25" i="17"/>
  <c r="C26" i="17"/>
  <c r="C27" i="17"/>
  <c r="C8" i="17"/>
  <c r="B10" i="17"/>
  <c r="B11" i="17"/>
  <c r="B12" i="17"/>
  <c r="B13" i="17"/>
  <c r="B14" i="17"/>
  <c r="B15" i="17"/>
  <c r="B16" i="17"/>
  <c r="B17" i="17"/>
  <c r="B18" i="17"/>
  <c r="B19" i="17"/>
  <c r="B20" i="17"/>
  <c r="B21" i="17"/>
  <c r="B22" i="17"/>
  <c r="B23" i="17"/>
  <c r="B24" i="17"/>
  <c r="B25" i="17"/>
  <c r="B26" i="17"/>
  <c r="B27" i="17"/>
  <c r="B8" i="17"/>
  <c r="N28" i="17"/>
  <c r="I26" i="24" s="1"/>
  <c r="N28" i="14"/>
  <c r="R7" i="17" l="1"/>
  <c r="S7" i="17" s="1"/>
  <c r="Q26" i="17"/>
  <c r="Q14" i="17"/>
  <c r="D9" i="14"/>
  <c r="Q9" i="14" s="1"/>
  <c r="R9" i="14" s="1"/>
  <c r="S9" i="14" s="1"/>
  <c r="D10" i="14"/>
  <c r="Q10" i="14" s="1"/>
  <c r="R10" i="14" s="1"/>
  <c r="S10" i="14" s="1"/>
  <c r="D11" i="14"/>
  <c r="Q11" i="14" s="1"/>
  <c r="D12" i="14"/>
  <c r="Q12" i="14" s="1"/>
  <c r="D13" i="14"/>
  <c r="Q13" i="14" s="1"/>
  <c r="D14" i="14"/>
  <c r="Q14" i="14" s="1"/>
  <c r="D15" i="14"/>
  <c r="Q15" i="14" s="1"/>
  <c r="D16" i="14"/>
  <c r="Q16" i="14" s="1"/>
  <c r="D17" i="14"/>
  <c r="Q17" i="14" s="1"/>
  <c r="D18" i="14"/>
  <c r="Q18" i="14" s="1"/>
  <c r="D19" i="14"/>
  <c r="Q19" i="14" s="1"/>
  <c r="D20" i="14"/>
  <c r="Q20" i="14" s="1"/>
  <c r="D21" i="14"/>
  <c r="Q21" i="14" s="1"/>
  <c r="D22" i="14"/>
  <c r="Q22" i="14" s="1"/>
  <c r="D23" i="14"/>
  <c r="Q23" i="14" s="1"/>
  <c r="D24" i="14"/>
  <c r="Q24" i="14" s="1"/>
  <c r="D25" i="14"/>
  <c r="Q25" i="14" s="1"/>
  <c r="D26" i="14"/>
  <c r="Q26" i="14" s="1"/>
  <c r="D27" i="14"/>
  <c r="Q27" i="14" s="1"/>
  <c r="D8" i="14"/>
  <c r="Q8" i="14" s="1"/>
  <c r="R8" i="14" s="1"/>
  <c r="S8" i="14" s="1"/>
  <c r="C13" i="14"/>
  <c r="C14" i="14"/>
  <c r="C15" i="14"/>
  <c r="C16" i="14"/>
  <c r="C17" i="14"/>
  <c r="C18" i="14"/>
  <c r="C19" i="14"/>
  <c r="C20" i="14"/>
  <c r="C21" i="14"/>
  <c r="C22" i="14"/>
  <c r="C23" i="14"/>
  <c r="C24" i="14"/>
  <c r="C25" i="14"/>
  <c r="C26" i="14"/>
  <c r="C27" i="14"/>
  <c r="B13" i="14"/>
  <c r="B14" i="14"/>
  <c r="B15" i="14"/>
  <c r="B16" i="14"/>
  <c r="B17" i="14"/>
  <c r="B18" i="14"/>
  <c r="B19" i="14"/>
  <c r="B20" i="14"/>
  <c r="B21" i="14"/>
  <c r="B22" i="14"/>
  <c r="B23" i="14"/>
  <c r="B24" i="14"/>
  <c r="B25" i="14"/>
  <c r="B26" i="14"/>
  <c r="B27" i="14"/>
  <c r="Q7" i="14"/>
  <c r="R7" i="14" s="1"/>
  <c r="S7" i="14" s="1"/>
  <c r="S28" i="17" l="1"/>
  <c r="B3" i="17" s="1"/>
  <c r="R28" i="17"/>
  <c r="S28" i="14"/>
  <c r="B3" i="14" s="1"/>
  <c r="R28" i="14" l="1"/>
  <c r="U28" i="14"/>
  <c r="C3" i="14" l="1"/>
  <c r="M26" i="15" s="1"/>
</calcChain>
</file>

<file path=xl/sharedStrings.xml><?xml version="1.0" encoding="utf-8"?>
<sst xmlns="http://schemas.openxmlformats.org/spreadsheetml/2006/main" count="312" uniqueCount="197">
  <si>
    <t>Introduction</t>
  </si>
  <si>
    <t>Project Eligibility</t>
  </si>
  <si>
    <t>Minimum Eligibility Requirements</t>
  </si>
  <si>
    <t>Eligible Equipment</t>
  </si>
  <si>
    <t>General Project Information</t>
  </si>
  <si>
    <t xml:space="preserve">Facility Street Address: </t>
  </si>
  <si>
    <t xml:space="preserve">Facility City / Zip Code: </t>
  </si>
  <si>
    <t xml:space="preserve">Customer Contact Phone: </t>
  </si>
  <si>
    <t xml:space="preserve">Facility Type: </t>
  </si>
  <si>
    <t xml:space="preserve">Customer Contact Email: </t>
  </si>
  <si>
    <t>Additional Information</t>
  </si>
  <si>
    <t xml:space="preserve">K-12 School?: </t>
  </si>
  <si>
    <t>*
*
*
*</t>
  </si>
  <si>
    <t>Building Type</t>
  </si>
  <si>
    <t>Example</t>
  </si>
  <si>
    <t>Main Building</t>
  </si>
  <si>
    <t>Auto Repair</t>
  </si>
  <si>
    <t>Yes</t>
  </si>
  <si>
    <t># of Units</t>
  </si>
  <si>
    <t>Default Annual Heating EFLH</t>
  </si>
  <si>
    <t>Include in Scope?</t>
  </si>
  <si>
    <t>Tune-Up Cost</t>
  </si>
  <si>
    <t>Notes</t>
  </si>
  <si>
    <t>Project Closeout</t>
  </si>
  <si>
    <t xml:space="preserve">Facility Address: </t>
  </si>
  <si>
    <t>NJ</t>
  </si>
  <si>
    <t>Street</t>
  </si>
  <si>
    <t xml:space="preserve">    City</t>
  </si>
  <si>
    <t>Zip</t>
  </si>
  <si>
    <t xml:space="preserve">Required Documents: </t>
  </si>
  <si>
    <t>□</t>
  </si>
  <si>
    <t>Participating Customer</t>
  </si>
  <si>
    <t>Date</t>
  </si>
  <si>
    <t>Participating Contractor</t>
  </si>
  <si>
    <t>Scope of Work</t>
  </si>
  <si>
    <t>The work performed by the Participating Contractor in connection with the Project is outlined below:</t>
  </si>
  <si>
    <t>Amount</t>
  </si>
  <si>
    <t>Yes / No</t>
  </si>
  <si>
    <t>EFLH Cooling</t>
  </si>
  <si>
    <t>EFLH Heating</t>
  </si>
  <si>
    <t>Education – Primary School</t>
  </si>
  <si>
    <t>Education – Secondary School</t>
  </si>
  <si>
    <t>Education – Community College</t>
  </si>
  <si>
    <t>Education – University</t>
  </si>
  <si>
    <t>Grocery</t>
  </si>
  <si>
    <t xml:space="preserve">Medical – Hospital </t>
  </si>
  <si>
    <t>Medical – Clinic</t>
  </si>
  <si>
    <t>Lodging Hotel (Guest Rooms)</t>
  </si>
  <si>
    <t>Lodging Motel</t>
  </si>
  <si>
    <t>Manufacturing – Light Industrial</t>
  </si>
  <si>
    <t>Office - Large</t>
  </si>
  <si>
    <t>Office - Small</t>
  </si>
  <si>
    <t>Public Assembly/Meeting Hall</t>
  </si>
  <si>
    <t>Restaurant – Sit-Down</t>
  </si>
  <si>
    <t>Restaurant – Fast-Food</t>
  </si>
  <si>
    <t>Retail – 3-Story Large</t>
  </si>
  <si>
    <t>Retail – Single-Story Large</t>
  </si>
  <si>
    <t>Retail – Small</t>
  </si>
  <si>
    <t>Religious Worship</t>
  </si>
  <si>
    <t xml:space="preserve">Storage Conditioned </t>
  </si>
  <si>
    <t>Storage Unconditioned</t>
  </si>
  <si>
    <t>Warehouse</t>
  </si>
  <si>
    <t>Other</t>
  </si>
  <si>
    <t>Space Heating Boiler Tune-Up</t>
  </si>
  <si>
    <t>Boiler Unit ID(s)</t>
  </si>
  <si>
    <t>Measure combustion efficiency using an electronic flue gas analyzer</t>
  </si>
  <si>
    <t>Check for proper venting</t>
  </si>
  <si>
    <t>Complete visual inspection of system piping and insulation</t>
  </si>
  <si>
    <t>Check safety controls</t>
  </si>
  <si>
    <t>Check adequacy of combustion air intake</t>
  </si>
  <si>
    <t>Perform all flame safeguard and safety trip checks</t>
  </si>
  <si>
    <t>Check all hand hole plates and manhole plates for leaks at normal operating temperatures and pressures</t>
  </si>
  <si>
    <t>Adjust airflow and reduce excessive stack temperatures</t>
  </si>
  <si>
    <t>Adjust burner and gas input, manual or motorized draft control</t>
  </si>
  <si>
    <t>Clean fireside surfaces</t>
  </si>
  <si>
    <t>Cleanburner and burner pilot</t>
  </si>
  <si>
    <t>Clean air damper and blower assembly</t>
  </si>
  <si>
    <t>Check pilot electrode and adjust or replace</t>
  </si>
  <si>
    <t>Make necessary adjustments to burner for proper combustion</t>
  </si>
  <si>
    <t>Inspect all refractory.  Patch and wash coast as required</t>
  </si>
  <si>
    <t>Inspect gaskets on front and rear doors and replace as necessary</t>
  </si>
  <si>
    <t>Seal and close front and rear doors properly</t>
  </si>
  <si>
    <t>Clean low and auxiliary low water cut-off controls, then re-9nstall using new gaskets</t>
  </si>
  <si>
    <t>Clean plugs in control piping</t>
  </si>
  <si>
    <t>Remove all hand hole and manhole plates.  Flush boiler with water to remove loose scale and sediment</t>
  </si>
  <si>
    <t>Replace all hand hole and manhole plates with new gaskets</t>
  </si>
  <si>
    <t>Open feedwater tank manway, inspect and clean as required.  Replace manway plate with new gasket</t>
  </si>
  <si>
    <t>Clean motor starter contacts and check operation</t>
  </si>
  <si>
    <t>Troubleshoot any boiler system problems as requested by on-site personnel</t>
  </si>
  <si>
    <t>Boiler Location 
(Facility or Building Name)</t>
  </si>
  <si>
    <t>Boiler Manufacturer</t>
  </si>
  <si>
    <t>Boiler Location</t>
  </si>
  <si>
    <t>Boiler Model Number</t>
  </si>
  <si>
    <t>Boiler Input Capacity (BTUs/Hr)</t>
  </si>
  <si>
    <t xml:space="preserve">Total </t>
  </si>
  <si>
    <t>Eligibility Status</t>
  </si>
  <si>
    <t>Check and clean blower assembly and components per manufacturer's recommendations</t>
  </si>
  <si>
    <t>Check ignition system and safety systems and clean and adjust as needed</t>
  </si>
  <si>
    <t>Check and clean heat exchanger per manufacturer's recommendations</t>
  </si>
  <si>
    <t>Check air filter and clean or replace per manufacturer's recommendations</t>
  </si>
  <si>
    <t>Check for correct line and load volts/amps</t>
  </si>
  <si>
    <t>Check thermostat operation is per manufacturer's recommendations</t>
  </si>
  <si>
    <t>Inspect for gas leaks</t>
  </si>
  <si>
    <t>Inspect exhaust/flue for proper attachment and operation</t>
  </si>
  <si>
    <t>Inspect control box, wiring and controls for proper connections and performance</t>
  </si>
  <si>
    <t>Inspect duct work connected to furnace for leaks or blockages</t>
  </si>
  <si>
    <t>Measure temperature rise and adjust flow as needed</t>
  </si>
  <si>
    <t>Where applicable lubricate motor and inspect and replace fan belt if required</t>
  </si>
  <si>
    <t>Clean burner per manufacturer's recommendations and adjust as needed</t>
  </si>
  <si>
    <t>Perform carbon monoxide test and adjust heating system until results are within standard industry acceptable limits</t>
  </si>
  <si>
    <t>Furnace Location 
(Facility or Building Name)</t>
  </si>
  <si>
    <t>Furnace Unit ID(s)</t>
  </si>
  <si>
    <t xml:space="preserve">Years since last Furnace tune-up </t>
  </si>
  <si>
    <t xml:space="preserve">Years since last Boiler tune-up </t>
  </si>
  <si>
    <t>Furnace Location</t>
  </si>
  <si>
    <t>Furnace Manufacturer</t>
  </si>
  <si>
    <t>Furnace Model Number</t>
  </si>
  <si>
    <t>Furnace Input Capacity (BTUs/Hr)</t>
  </si>
  <si>
    <t>Space Heating Boiler-Furnace Tune-Up</t>
  </si>
  <si>
    <t>Boilers - space heating
Furnaces - space heating</t>
  </si>
  <si>
    <t>To participate, the customer must have and active commercial natural gas account in good standing.  
Eligible units must not be included under a standing maintenance contract and must not have had a tune-up in the last three years. 
This application covers tune-ups for space heating equipment only. Other equipment (process or other use) is ineligible.</t>
  </si>
  <si>
    <t>Incentives</t>
  </si>
  <si>
    <t>Boiler Tune-up - $1.00 per Mbtu Input Capacity
Furnace Tune-up - $150 per furnace
Incentives are capped at 100% of the tune-up cost, applied at the unit level.</t>
  </si>
  <si>
    <t>Instructions</t>
  </si>
  <si>
    <t>move instructions here</t>
  </si>
  <si>
    <t>Space Heating Boiler-Furnace Tune-Up Application</t>
  </si>
  <si>
    <t xml:space="preserve">Company Name: </t>
  </si>
  <si>
    <t xml:space="preserve">Customer Name / Title: </t>
  </si>
  <si>
    <t xml:space="preserve">Gas Account Number: </t>
  </si>
  <si>
    <t>Contractor Phone:</t>
  </si>
  <si>
    <t>Contractor Email:</t>
  </si>
  <si>
    <t xml:space="preserve">Contractor Address: </t>
  </si>
  <si>
    <t xml:space="preserve">City / Zip Code: </t>
  </si>
  <si>
    <t>https://www.arcgis.com/apps/webappviewer/index.html?id=96ec274c50a34890b23263f101e4ad9b</t>
  </si>
  <si>
    <t xml:space="preserve">Municipality or County?: </t>
  </si>
  <si>
    <t>Space Heating Boiler Tune-Up Checklist</t>
  </si>
  <si>
    <t>Tune-up activities eligible to be performed by tune-up technician</t>
  </si>
  <si>
    <t>Tune-up activies eligible to be performed by internal maintenance staff or tune-up technician at periods of boiler shutdown</t>
  </si>
  <si>
    <t>Select "Yes" or "No" in columns U through AC for each item completed by in-house maintenance staff or tune-up technician</t>
  </si>
  <si>
    <t>Select "Yes" or "No" in columns F through T for each item completed by tune-up technician</t>
  </si>
  <si>
    <t>Building Type
(select from dropdown)</t>
  </si>
  <si>
    <t>Annual Therm Savings / Unit</t>
  </si>
  <si>
    <t>Total Therm Savings</t>
  </si>
  <si>
    <t>Estimated Incentive / Unit</t>
  </si>
  <si>
    <t>Space Heating Furnace Tune-Up Checklist</t>
  </si>
  <si>
    <t>Space Heating Boiler Tune-Up Details</t>
  </si>
  <si>
    <t>Total Rebate</t>
  </si>
  <si>
    <t>Project Cost</t>
  </si>
  <si>
    <t>Total Annual Savings Therms</t>
  </si>
  <si>
    <r>
      <t xml:space="preserve">The </t>
    </r>
    <r>
      <rPr>
        <b/>
        <sz val="11"/>
        <color indexed="8"/>
        <rFont val="Roboto"/>
      </rPr>
      <t>Space Heating Boiler-Furnace Tune-Up Application and Savings Tool</t>
    </r>
    <r>
      <rPr>
        <sz val="11"/>
        <color indexed="8"/>
        <rFont val="Roboto"/>
      </rPr>
      <t xml:space="preserve"> calculates estimated energy savings and incentive amounts in accordance with the Energy Management Program guidelines and the savings protocols agreed to by the utility working group. The form is designed to provide the necessary information and data collection needs to participate in the program. </t>
    </r>
  </si>
  <si>
    <t>State</t>
  </si>
  <si>
    <t>Final invoice for tune-up listing itemized equipment and labor costs</t>
  </si>
  <si>
    <t>W9 Form for payee</t>
  </si>
  <si>
    <t>Measure Description</t>
  </si>
  <si>
    <t>Boiler Tune-up</t>
  </si>
  <si>
    <t>Estimated Rebate</t>
  </si>
  <si>
    <t>Unit Quantity</t>
  </si>
  <si>
    <t>Space Heating Furnace Tune-Up</t>
  </si>
  <si>
    <t>Furnace Tune-up</t>
  </si>
  <si>
    <t>Revision History</t>
  </si>
  <si>
    <t>Current Version #:</t>
  </si>
  <si>
    <t>Current Effective Date:</t>
  </si>
  <si>
    <t>Changes</t>
  </si>
  <si>
    <t>Version Number</t>
  </si>
  <si>
    <t>Initials</t>
  </si>
  <si>
    <t>KAB</t>
  </si>
  <si>
    <t>Created SJI Tune-up Workbook from ACE Tune-up Version. Small Business Furnace Tune-Up (removed electric savings) and Space Heating Boiler Tune-Up measures.  The measures are referenced from Illinois TRM v. 9.0 Vol.2 and in Reference tab.</t>
  </si>
  <si>
    <t>SJGBusiness@appliedenergygroup.com</t>
  </si>
  <si>
    <t xml:space="preserve">When the tune-up is complete, verify the Scope of Work fields below. Submit the signed Scope of Work with the required documents listed below to the program via email to: </t>
  </si>
  <si>
    <t>No</t>
  </si>
  <si>
    <t xml:space="preserve">Project in Urban Enterprise Zone?: </t>
  </si>
  <si>
    <t xml:space="preserve">Project in Opportunity Zone?: </t>
  </si>
  <si>
    <t>Visit website below and enter address in search box</t>
  </si>
  <si>
    <t>At left check Urban Enterprise or Opportunity Zone if applicable</t>
  </si>
  <si>
    <t>To determine if project is in Urban Enterprise or Opportunity Zone:</t>
  </si>
  <si>
    <t>Estimated Total Boiler Incentive (capped at cost)</t>
  </si>
  <si>
    <r>
      <rPr>
        <b/>
        <sz val="10"/>
        <color theme="0"/>
        <rFont val="Roboto"/>
      </rPr>
      <t>E</t>
    </r>
    <r>
      <rPr>
        <i/>
        <sz val="10"/>
        <color theme="0"/>
        <rFont val="Roboto"/>
      </rPr>
      <t>ff</t>
    </r>
    <r>
      <rPr>
        <i/>
        <vertAlign val="subscript"/>
        <sz val="10"/>
        <color theme="0"/>
        <rFont val="Roboto"/>
      </rPr>
      <t>before</t>
    </r>
    <r>
      <rPr>
        <b/>
        <sz val="9"/>
        <color theme="0"/>
        <rFont val="Roboto"/>
      </rPr>
      <t xml:space="preserve"> - Efficiency before based on testing</t>
    </r>
  </si>
  <si>
    <r>
      <rPr>
        <b/>
        <sz val="10"/>
        <color theme="0"/>
        <rFont val="Roboto"/>
      </rPr>
      <t>E</t>
    </r>
    <r>
      <rPr>
        <i/>
        <sz val="10"/>
        <color theme="0"/>
        <rFont val="Roboto"/>
      </rPr>
      <t>ff</t>
    </r>
    <r>
      <rPr>
        <i/>
        <vertAlign val="subscript"/>
        <sz val="10"/>
        <color theme="0"/>
        <rFont val="Roboto"/>
      </rPr>
      <t>after</t>
    </r>
    <r>
      <rPr>
        <b/>
        <sz val="9"/>
        <color theme="0"/>
        <rFont val="Roboto"/>
      </rPr>
      <t xml:space="preserve"> - Efficiency before based on testing</t>
    </r>
  </si>
  <si>
    <t>Age of Existing Equipment
(Years)</t>
  </si>
  <si>
    <r>
      <t>E</t>
    </r>
    <r>
      <rPr>
        <i/>
        <sz val="8"/>
        <color theme="0"/>
        <rFont val="Roboto"/>
      </rPr>
      <t>i</t>
    </r>
    <r>
      <rPr>
        <i/>
        <sz val="9"/>
        <color theme="0"/>
        <rFont val="Roboto"/>
      </rPr>
      <t xml:space="preserve"> - Boiler tune-up Efficiency improvement</t>
    </r>
  </si>
  <si>
    <t>N95ESN1202422A</t>
  </si>
  <si>
    <t>Comfortmaker</t>
  </si>
  <si>
    <t xml:space="preserve">When the tune-up is complete, verify the Scope of Work fields below. Submit the signed Closeout form with the required documents listed below to the program via email to: </t>
  </si>
  <si>
    <t>Boiler - Furnace Tune-Up Application (this excel workbook)</t>
  </si>
  <si>
    <r>
      <t>By signing below, the Customer and Contractor agree the Scope of Work above was completed.  Customer certifies they have the authority to contract for work in the Facility in connection with the Measures listed and, if the Customer does not own the Facility, the Owner has granted permission to Customer for performance of such work</t>
    </r>
    <r>
      <rPr>
        <sz val="10"/>
        <color indexed="8"/>
        <rFont val="Roboto"/>
      </rPr>
      <t xml:space="preserve">. Customer acknowledges and agrees to the Terms and Conditions contained within this workbook. </t>
    </r>
  </si>
  <si>
    <t>Signed Project Closeout document (print, sign and scan this form)</t>
  </si>
  <si>
    <t>Participating Customer:</t>
  </si>
  <si>
    <t>Participating Contractor:</t>
  </si>
  <si>
    <t>Clever Brooks</t>
  </si>
  <si>
    <t>CBLE-4D</t>
  </si>
  <si>
    <t>Number of Eligible Units</t>
  </si>
  <si>
    <t>Eligible Units</t>
  </si>
  <si>
    <t>Scope Project Cost</t>
  </si>
  <si>
    <t xml:space="preserve">Tune-up Cost for those in Scope </t>
  </si>
  <si>
    <t>1. Combustion testing for each piece of equipment must be performed at mid-range firing rate representative of average building operating conditions over the course of the heating season. Firing rate should be consistent for pre- and post tune-up.
2.  Beginning with the "Application" tab, input the project data into all light blue shaded fields. Some input cells contain drop down menus with a list of entry choices for that particular field. 
3.  Fill out the appropriate "Tune-Up Checklist" tab by entering equipment on a separate line for each unit and confirm the tune-up activities completed. The equipment location, unit ID and building type will pre-fill in the related "Equipment Details" tab.
4.  In the appropriate "Equipment Details" tab, enter the technical information for each unit. All light blue shaded fields are required, grey fields calculate automatically. 
5.  Read the "Terms and Conditions" tab, acknowledged in the "Project Closeout" tab.
6.  Print the Project Closeout Form, which populates automatically based on the "Equipment Details" tab. Both Customer and Contractor must sign form.
7.  Email this completed application workbook, signed scope of work / rebate request, itemized invoice (labor / material), combustion test pre- and post results, and payee W9 to the program as indicated under the "Project Closeout" tab.</t>
  </si>
  <si>
    <t>Contractor Information</t>
  </si>
  <si>
    <t>EX-1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</si>
</sst>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0.0_);\(#,##0.0\)"/>
    <numFmt numFmtId="166" formatCode="00000"/>
    <numFmt numFmtId="167" formatCode="[&lt;=9999999]###\-####;\(###\)\ ###\-####"/>
    <numFmt numFmtId="168" formatCode="0.0%"/>
  </numFmts>
  <fonts count="57" x14ac:knownFonts="1">
    <font>
      <sz val="11"/>
      <color theme="1"/>
      <name val="Calibri"/>
      <family val="2"/>
      <scheme val="minor"/>
    </font>
    <font>
      <sz val="11"/>
      <color theme="1"/>
      <name val="Calibri"/>
      <family val="2"/>
      <scheme val="minor"/>
    </font>
    <font>
      <sz val="9"/>
      <color theme="1"/>
      <name val="Arial Narrow"/>
      <family val="2"/>
    </font>
    <font>
      <u/>
      <sz val="11"/>
      <color theme="10"/>
      <name val="Calibri"/>
      <family val="2"/>
      <scheme val="minor"/>
    </font>
    <font>
      <sz val="11"/>
      <color theme="0"/>
      <name val="Calibri"/>
      <family val="2"/>
      <scheme val="minor"/>
    </font>
    <font>
      <sz val="11"/>
      <color theme="1"/>
      <name val="Roboto"/>
    </font>
    <font>
      <b/>
      <sz val="11"/>
      <color indexed="8"/>
      <name val="Roboto"/>
    </font>
    <font>
      <sz val="11"/>
      <color indexed="8"/>
      <name val="Roboto"/>
    </font>
    <font>
      <b/>
      <sz val="11"/>
      <name val="Roboto"/>
    </font>
    <font>
      <sz val="11"/>
      <name val="Roboto"/>
    </font>
    <font>
      <sz val="9"/>
      <color theme="1"/>
      <name val="Roboto"/>
    </font>
    <font>
      <b/>
      <sz val="13.5"/>
      <color theme="0"/>
      <name val="Roboto"/>
    </font>
    <font>
      <sz val="9"/>
      <name val="Roboto"/>
    </font>
    <font>
      <b/>
      <sz val="18"/>
      <color theme="0"/>
      <name val="Roboto"/>
    </font>
    <font>
      <sz val="18"/>
      <color theme="1"/>
      <name val="Roboto"/>
    </font>
    <font>
      <sz val="12"/>
      <color theme="1"/>
      <name val="Roboto"/>
    </font>
    <font>
      <b/>
      <sz val="9"/>
      <name val="Roboto"/>
    </font>
    <font>
      <sz val="10"/>
      <color theme="1"/>
      <name val="Roboto"/>
    </font>
    <font>
      <sz val="10"/>
      <name val="Roboto"/>
    </font>
    <font>
      <u/>
      <sz val="11"/>
      <color theme="10"/>
      <name val="Roboto"/>
    </font>
    <font>
      <sz val="9"/>
      <color theme="0"/>
      <name val="Roboto"/>
    </font>
    <font>
      <b/>
      <sz val="14"/>
      <color theme="0"/>
      <name val="Roboto"/>
    </font>
    <font>
      <b/>
      <sz val="12"/>
      <name val="Roboto"/>
    </font>
    <font>
      <b/>
      <sz val="11"/>
      <color theme="0"/>
      <name val="Roboto"/>
    </font>
    <font>
      <sz val="12"/>
      <name val="Roboto"/>
    </font>
    <font>
      <sz val="18"/>
      <color rgb="FF147BD1"/>
      <name val="Roboto"/>
    </font>
    <font>
      <b/>
      <sz val="18"/>
      <color rgb="FF029035"/>
      <name val="Roboto"/>
    </font>
    <font>
      <b/>
      <sz val="16"/>
      <color theme="0"/>
      <name val="Roboto"/>
    </font>
    <font>
      <sz val="18"/>
      <name val="Roboto"/>
    </font>
    <font>
      <sz val="9"/>
      <color rgb="FFFF0000"/>
      <name val="Roboto"/>
    </font>
    <font>
      <b/>
      <sz val="9"/>
      <color rgb="FF00B050"/>
      <name val="Roboto"/>
    </font>
    <font>
      <b/>
      <sz val="12"/>
      <color rgb="FF002060"/>
      <name val="Roboto"/>
    </font>
    <font>
      <b/>
      <sz val="9"/>
      <color theme="0"/>
      <name val="Roboto"/>
    </font>
    <font>
      <i/>
      <sz val="8"/>
      <color theme="0"/>
      <name val="Roboto"/>
    </font>
    <font>
      <b/>
      <i/>
      <sz val="9"/>
      <color theme="0"/>
      <name val="Roboto"/>
    </font>
    <font>
      <i/>
      <sz val="9"/>
      <color theme="0"/>
      <name val="Roboto"/>
    </font>
    <font>
      <sz val="9"/>
      <color rgb="FF002060"/>
      <name val="Roboto"/>
    </font>
    <font>
      <sz val="9"/>
      <color rgb="FF029035"/>
      <name val="Roboto"/>
    </font>
    <font>
      <sz val="11"/>
      <color theme="0"/>
      <name val="Roboto"/>
    </font>
    <font>
      <b/>
      <sz val="12"/>
      <color theme="1"/>
      <name val="Roboto"/>
    </font>
    <font>
      <vertAlign val="superscript"/>
      <sz val="9"/>
      <color theme="0"/>
      <name val="Roboto"/>
    </font>
    <font>
      <b/>
      <sz val="11"/>
      <color theme="1"/>
      <name val="Roboto"/>
    </font>
    <font>
      <u/>
      <sz val="9"/>
      <color theme="1"/>
      <name val="Roboto"/>
    </font>
    <font>
      <sz val="8"/>
      <color theme="1"/>
      <name val="Roboto"/>
    </font>
    <font>
      <sz val="10"/>
      <color indexed="8"/>
      <name val="Roboto"/>
    </font>
    <font>
      <sz val="10"/>
      <color rgb="FF000000"/>
      <name val="Arial"/>
      <family val="2"/>
    </font>
    <font>
      <b/>
      <u/>
      <sz val="10"/>
      <color rgb="FFFF0000"/>
      <name val="Arial"/>
      <family val="2"/>
    </font>
    <font>
      <sz val="10"/>
      <name val="Arial"/>
      <family val="2"/>
    </font>
    <font>
      <sz val="10"/>
      <color theme="1"/>
      <name val="Arial"/>
      <family val="2"/>
    </font>
    <font>
      <b/>
      <sz val="10"/>
      <name val="Arial"/>
      <family val="2"/>
    </font>
    <font>
      <u/>
      <sz val="12"/>
      <color theme="10"/>
      <name val="Calibri"/>
      <family val="2"/>
      <scheme val="minor"/>
    </font>
    <font>
      <u/>
      <sz val="14"/>
      <color theme="10"/>
      <name val="Calibri"/>
      <family val="2"/>
      <scheme val="minor"/>
    </font>
    <font>
      <b/>
      <u/>
      <sz val="11"/>
      <name val="Roboto"/>
    </font>
    <font>
      <b/>
      <sz val="10"/>
      <color theme="0"/>
      <name val="Roboto"/>
    </font>
    <font>
      <i/>
      <sz val="10"/>
      <color theme="0"/>
      <name val="Roboto"/>
    </font>
    <font>
      <i/>
      <vertAlign val="subscript"/>
      <sz val="10"/>
      <color theme="0"/>
      <name val="Roboto"/>
    </font>
    <font>
      <b/>
      <sz val="9"/>
      <color theme="1"/>
      <name val="Roboto"/>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9E5B2"/>
        <bgColor indexed="64"/>
      </patternFill>
    </fill>
    <fill>
      <patternFill patternType="solid">
        <fgColor rgb="FFFFFFFF"/>
        <bgColor indexed="64"/>
      </patternFill>
    </fill>
    <fill>
      <patternFill patternType="solid">
        <fgColor rgb="FF002060"/>
        <bgColor indexed="64"/>
      </patternFill>
    </fill>
    <fill>
      <patternFill patternType="solid">
        <fgColor theme="2" tint="-9.9978637043366805E-2"/>
        <bgColor indexed="64"/>
      </patternFill>
    </fill>
    <fill>
      <patternFill patternType="solid">
        <fgColor rgb="FFB4C6E7"/>
        <bgColor indexed="64"/>
      </patternFill>
    </fill>
    <fill>
      <patternFill patternType="solid">
        <fgColor rgb="FF00437B"/>
        <bgColor indexed="64"/>
      </patternFill>
    </fill>
    <fill>
      <patternFill patternType="solid">
        <fgColor rgb="FFF37021"/>
        <bgColor indexed="64"/>
      </patternFill>
    </fill>
    <fill>
      <patternFill patternType="solid">
        <fgColor rgb="FFD0CECE"/>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auto="1"/>
      </right>
      <top style="thin">
        <color auto="1"/>
      </top>
      <bottom style="thin">
        <color auto="1"/>
      </bottom>
      <diagonal/>
    </border>
    <border>
      <left style="thin">
        <color indexed="64"/>
      </left>
      <right style="thick">
        <color indexed="64"/>
      </right>
      <top/>
      <bottom style="thin">
        <color indexed="64"/>
      </bottom>
      <diagonal/>
    </border>
    <border>
      <left style="thick">
        <color indexed="64"/>
      </left>
      <right style="thin">
        <color auto="1"/>
      </right>
      <top/>
      <bottom style="thin">
        <color auto="1"/>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45" fillId="0" borderId="0"/>
    <xf numFmtId="0" fontId="47" fillId="0" borderId="0"/>
  </cellStyleXfs>
  <cellXfs count="225">
    <xf numFmtId="0" fontId="0" fillId="0" borderId="0" xfId="0"/>
    <xf numFmtId="0" fontId="2" fillId="0" borderId="0" xfId="0" applyFont="1" applyProtection="1">
      <protection hidden="1"/>
    </xf>
    <xf numFmtId="0" fontId="4" fillId="0" borderId="0" xfId="0" applyFont="1"/>
    <xf numFmtId="0" fontId="0" fillId="0" borderId="0" xfId="0" applyFill="1"/>
    <xf numFmtId="0" fontId="0" fillId="0" borderId="0" xfId="0" applyAlignment="1">
      <alignment horizontal="center"/>
    </xf>
    <xf numFmtId="0" fontId="0" fillId="9" borderId="0" xfId="0" applyFill="1"/>
    <xf numFmtId="0" fontId="10" fillId="0" borderId="0" xfId="0" applyFont="1" applyAlignment="1" applyProtection="1">
      <alignment vertical="top" wrapText="1"/>
      <protection hidden="1"/>
    </xf>
    <xf numFmtId="0" fontId="11" fillId="9" borderId="0" xfId="0" applyFont="1" applyFill="1" applyAlignment="1" applyProtection="1">
      <alignment vertical="center"/>
      <protection hidden="1"/>
    </xf>
    <xf numFmtId="0" fontId="10" fillId="0" borderId="0" xfId="0" applyFont="1" applyAlignment="1" applyProtection="1">
      <alignment vertical="center" wrapText="1"/>
      <protection hidden="1"/>
    </xf>
    <xf numFmtId="0" fontId="13" fillId="10" borderId="0" xfId="0" applyFont="1" applyFill="1" applyAlignment="1" applyProtection="1">
      <alignment horizontal="center" vertical="center"/>
      <protection hidden="1"/>
    </xf>
    <xf numFmtId="0" fontId="5" fillId="0" borderId="0" xfId="0" applyFont="1"/>
    <xf numFmtId="0" fontId="14" fillId="0" borderId="0" xfId="0" applyFont="1" applyProtection="1">
      <protection hidden="1"/>
    </xf>
    <xf numFmtId="0" fontId="19" fillId="0" borderId="0" xfId="3" applyFont="1" applyProtection="1">
      <protection hidden="1"/>
    </xf>
    <xf numFmtId="0" fontId="20" fillId="0" borderId="0" xfId="0" applyFont="1" applyAlignment="1" applyProtection="1">
      <alignment horizontal="center" vertical="center"/>
      <protection hidden="1"/>
    </xf>
    <xf numFmtId="0" fontId="22" fillId="0" borderId="0" xfId="0" applyFont="1" applyAlignment="1" applyProtection="1">
      <alignment vertical="center"/>
      <protection hidden="1"/>
    </xf>
    <xf numFmtId="0" fontId="23" fillId="9" borderId="1" xfId="0" applyFont="1" applyFill="1" applyBorder="1" applyAlignment="1" applyProtection="1">
      <alignment horizontal="center" vertical="center" wrapText="1"/>
      <protection hidden="1"/>
    </xf>
    <xf numFmtId="0" fontId="23" fillId="9" borderId="3" xfId="0" applyFont="1" applyFill="1" applyBorder="1" applyAlignment="1" applyProtection="1">
      <alignment horizontal="center" vertical="center" wrapText="1"/>
      <protection hidden="1"/>
    </xf>
    <xf numFmtId="0" fontId="23" fillId="9" borderId="13" xfId="0" applyFont="1" applyFill="1" applyBorder="1" applyAlignment="1" applyProtection="1">
      <alignment horizontal="center" vertical="center" wrapText="1"/>
      <protection hidden="1"/>
    </xf>
    <xf numFmtId="0" fontId="23" fillId="9" borderId="21" xfId="0" applyFont="1" applyFill="1" applyBorder="1" applyAlignment="1" applyProtection="1">
      <alignment horizontal="center" vertical="center" wrapText="1"/>
      <protection hidden="1"/>
    </xf>
    <xf numFmtId="0" fontId="5" fillId="3" borderId="1" xfId="0" applyFont="1" applyFill="1" applyBorder="1" applyAlignment="1">
      <alignment horizontal="center" vertical="center"/>
    </xf>
    <xf numFmtId="3" fontId="15" fillId="8" borderId="3" xfId="0" applyNumberFormat="1" applyFont="1" applyFill="1" applyBorder="1" applyAlignment="1" applyProtection="1">
      <alignment horizontal="left" vertical="center"/>
      <protection locked="0"/>
    </xf>
    <xf numFmtId="3" fontId="15" fillId="8" borderId="1" xfId="0" applyNumberFormat="1" applyFont="1" applyFill="1" applyBorder="1" applyAlignment="1" applyProtection="1">
      <alignment horizontal="left" vertical="center"/>
      <protection locked="0"/>
    </xf>
    <xf numFmtId="0" fontId="24" fillId="8" borderId="2" xfId="0" applyFont="1" applyFill="1" applyBorder="1" applyAlignment="1" applyProtection="1">
      <alignment horizontal="left" vertical="center" wrapText="1"/>
      <protection locked="0"/>
    </xf>
    <xf numFmtId="3" fontId="15" fillId="8" borderId="3" xfId="0" applyNumberFormat="1" applyFont="1" applyFill="1" applyBorder="1" applyAlignment="1" applyProtection="1">
      <alignment horizontal="center" vertical="center"/>
      <protection locked="0"/>
    </xf>
    <xf numFmtId="3" fontId="15" fillId="8" borderId="14" xfId="0" applyNumberFormat="1" applyFont="1" applyFill="1" applyBorder="1" applyAlignment="1" applyProtection="1">
      <alignment horizontal="center" vertical="center"/>
      <protection locked="0"/>
    </xf>
    <xf numFmtId="3" fontId="15" fillId="8" borderId="20"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left" vertical="center" wrapText="1"/>
      <protection locked="0"/>
    </xf>
    <xf numFmtId="0" fontId="25" fillId="2" borderId="0" xfId="0" applyFont="1" applyFill="1" applyAlignment="1" applyProtection="1">
      <alignment vertical="center"/>
      <protection hidden="1"/>
    </xf>
    <xf numFmtId="0" fontId="26" fillId="2" borderId="0" xfId="0" applyFont="1" applyFill="1" applyAlignment="1" applyProtection="1">
      <alignment vertical="center"/>
      <protection hidden="1"/>
    </xf>
    <xf numFmtId="0" fontId="22" fillId="0" borderId="0" xfId="0" applyFont="1" applyFill="1" applyBorder="1" applyAlignment="1" applyProtection="1">
      <alignment vertical="center"/>
      <protection hidden="1"/>
    </xf>
    <xf numFmtId="0" fontId="24" fillId="8" borderId="2" xfId="0" applyFont="1" applyFill="1" applyBorder="1" applyAlignment="1" applyProtection="1">
      <alignment horizontal="left" vertical="center"/>
      <protection locked="0"/>
    </xf>
    <xf numFmtId="3" fontId="15" fillId="8"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left" vertical="center"/>
      <protection locked="0"/>
    </xf>
    <xf numFmtId="165" fontId="12" fillId="0" borderId="0" xfId="1" applyNumberFormat="1" applyFont="1" applyFill="1" applyBorder="1" applyAlignment="1" applyProtection="1">
      <alignment horizontal="center" vertical="center"/>
      <protection hidden="1"/>
    </xf>
    <xf numFmtId="165" fontId="12" fillId="0" borderId="0" xfId="1" applyNumberFormat="1" applyFont="1" applyFill="1" applyBorder="1" applyAlignment="1" applyProtection="1">
      <alignment horizontal="center"/>
      <protection hidden="1"/>
    </xf>
    <xf numFmtId="2" fontId="24" fillId="2" borderId="1" xfId="0" applyNumberFormat="1" applyFont="1" applyFill="1" applyBorder="1" applyAlignment="1" applyProtection="1">
      <alignment horizontal="center" vertical="center"/>
      <protection hidden="1"/>
    </xf>
    <xf numFmtId="164" fontId="24" fillId="2" borderId="1" xfId="0" applyNumberFormat="1" applyFont="1" applyFill="1" applyBorder="1" applyAlignment="1" applyProtection="1">
      <alignment horizontal="center" vertical="center"/>
      <protection hidden="1"/>
    </xf>
    <xf numFmtId="165" fontId="16" fillId="0" borderId="0" xfId="1" applyNumberFormat="1" applyFont="1" applyFill="1" applyBorder="1" applyAlignment="1" applyProtection="1">
      <alignment horizontal="right" vertical="center"/>
      <protection hidden="1"/>
    </xf>
    <xf numFmtId="0" fontId="28" fillId="0" borderId="0" xfId="0" applyFont="1" applyProtection="1">
      <protection hidden="1"/>
    </xf>
    <xf numFmtId="164" fontId="12" fillId="0" borderId="0" xfId="1" applyNumberFormat="1"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0" fontId="30" fillId="2" borderId="0" xfId="0" applyFont="1" applyFill="1" applyAlignment="1" applyProtection="1">
      <alignment vertical="center"/>
      <protection hidden="1"/>
    </xf>
    <xf numFmtId="0" fontId="31" fillId="0" borderId="0" xfId="0" applyFont="1" applyAlignment="1" applyProtection="1">
      <alignment horizontal="center" vertical="center"/>
      <protection hidden="1"/>
    </xf>
    <xf numFmtId="0" fontId="32" fillId="9" borderId="1" xfId="0" applyFont="1" applyFill="1" applyBorder="1" applyAlignment="1" applyProtection="1">
      <alignment horizontal="center" vertical="center" wrapText="1"/>
      <protection hidden="1"/>
    </xf>
    <xf numFmtId="0" fontId="35" fillId="9" borderId="1" xfId="0" applyFont="1" applyFill="1" applyBorder="1" applyAlignment="1" applyProtection="1">
      <alignment horizontal="center" vertical="center" wrapText="1"/>
      <protection hidden="1"/>
    </xf>
    <xf numFmtId="0" fontId="12" fillId="7" borderId="1" xfId="0" applyFont="1" applyFill="1" applyBorder="1" applyAlignment="1" applyProtection="1">
      <alignment horizontal="center" vertical="center"/>
      <protection hidden="1"/>
    </xf>
    <xf numFmtId="165" fontId="12" fillId="7" borderId="2" xfId="1" applyNumberFormat="1" applyFont="1" applyFill="1" applyBorder="1" applyAlignment="1" applyProtection="1">
      <alignment horizontal="center" vertical="center"/>
      <protection hidden="1"/>
    </xf>
    <xf numFmtId="168" fontId="12" fillId="7" borderId="2" xfId="4" applyNumberFormat="1" applyFont="1" applyFill="1" applyBorder="1" applyAlignment="1" applyProtection="1">
      <alignment horizontal="center" vertical="center"/>
      <protection hidden="1"/>
    </xf>
    <xf numFmtId="37" fontId="12" fillId="7" borderId="2" xfId="1" applyNumberFormat="1" applyFont="1" applyFill="1" applyBorder="1" applyAlignment="1" applyProtection="1">
      <alignment horizontal="center" vertical="center"/>
      <protection hidden="1"/>
    </xf>
    <xf numFmtId="39" fontId="12" fillId="7" borderId="2" xfId="1" applyNumberFormat="1" applyFont="1" applyFill="1" applyBorder="1" applyAlignment="1" applyProtection="1">
      <alignment horizontal="center" vertical="center"/>
      <protection hidden="1"/>
    </xf>
    <xf numFmtId="164" fontId="12" fillId="7" borderId="2" xfId="1" applyNumberFormat="1" applyFont="1" applyFill="1" applyBorder="1" applyAlignment="1" applyProtection="1">
      <alignment horizontal="center" vertical="center"/>
      <protection hidden="1"/>
    </xf>
    <xf numFmtId="0" fontId="36" fillId="4" borderId="1" xfId="0" applyFont="1" applyFill="1" applyBorder="1" applyAlignment="1" applyProtection="1">
      <alignment horizontal="center" vertical="center" wrapText="1"/>
      <protection locked="0"/>
    </xf>
    <xf numFmtId="0" fontId="32" fillId="0" borderId="0" xfId="0" applyFont="1" applyFill="1" applyBorder="1" applyAlignment="1" applyProtection="1">
      <alignment vertical="center"/>
      <protection hidden="1"/>
    </xf>
    <xf numFmtId="0" fontId="36" fillId="0" borderId="0" xfId="0" applyFont="1" applyAlignment="1" applyProtection="1">
      <alignment horizontal="center" vertical="center"/>
      <protection hidden="1"/>
    </xf>
    <xf numFmtId="0" fontId="20" fillId="9" borderId="1" xfId="0" applyFont="1" applyFill="1" applyBorder="1" applyAlignment="1" applyProtection="1">
      <alignment horizontal="center" vertical="center" wrapText="1"/>
      <protection hidden="1"/>
    </xf>
    <xf numFmtId="0" fontId="37" fillId="9" borderId="1" xfId="0" applyFont="1" applyFill="1" applyBorder="1" applyAlignment="1" applyProtection="1">
      <alignment horizontal="center" vertical="center" wrapText="1"/>
      <protection hidden="1"/>
    </xf>
    <xf numFmtId="0" fontId="23" fillId="6" borderId="1" xfId="0" applyFont="1" applyFill="1" applyBorder="1" applyAlignment="1" applyProtection="1">
      <alignment vertical="center" wrapText="1"/>
      <protection hidden="1"/>
    </xf>
    <xf numFmtId="0" fontId="5" fillId="0" borderId="1" xfId="0" applyFont="1" applyBorder="1" applyAlignment="1" applyProtection="1">
      <alignment horizontal="left" vertical="center"/>
      <protection hidden="1"/>
    </xf>
    <xf numFmtId="3" fontId="5" fillId="0" borderId="1" xfId="0" applyNumberFormat="1" applyFont="1" applyBorder="1" applyAlignment="1" applyProtection="1">
      <alignment horizontal="center" vertical="center" wrapText="1"/>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38" fillId="0" borderId="0" xfId="0" applyFont="1" applyProtection="1">
      <protection hidden="1"/>
    </xf>
    <xf numFmtId="49" fontId="40" fillId="0" borderId="0" xfId="0" applyNumberFormat="1" applyFont="1" applyAlignment="1" applyProtection="1">
      <alignment horizontal="left" vertical="top"/>
      <protection hidden="1"/>
    </xf>
    <xf numFmtId="0" fontId="5" fillId="0" borderId="0" xfId="0" applyFont="1" applyProtection="1">
      <protection hidden="1"/>
    </xf>
    <xf numFmtId="0" fontId="17" fillId="5" borderId="0" xfId="0" applyFont="1" applyFill="1" applyAlignment="1" applyProtection="1">
      <alignment horizontal="center"/>
      <protection hidden="1"/>
    </xf>
    <xf numFmtId="0" fontId="5" fillId="5" borderId="0" xfId="0" applyFont="1" applyFill="1" applyProtection="1">
      <protection hidden="1"/>
    </xf>
    <xf numFmtId="0" fontId="5" fillId="5" borderId="10" xfId="0" applyFont="1" applyFill="1" applyBorder="1" applyProtection="1">
      <protection hidden="1"/>
    </xf>
    <xf numFmtId="0" fontId="5" fillId="5" borderId="11" xfId="0" applyFont="1" applyFill="1" applyBorder="1" applyProtection="1">
      <protection hidden="1"/>
    </xf>
    <xf numFmtId="0" fontId="5" fillId="5" borderId="7" xfId="0" applyFont="1" applyFill="1" applyBorder="1" applyProtection="1">
      <protection hidden="1"/>
    </xf>
    <xf numFmtId="0" fontId="18" fillId="5" borderId="0" xfId="0" applyFont="1" applyFill="1" applyAlignment="1" applyProtection="1">
      <alignment horizontal="left"/>
      <protection hidden="1"/>
    </xf>
    <xf numFmtId="0" fontId="9" fillId="5" borderId="0" xfId="0" applyFont="1" applyFill="1" applyProtection="1">
      <protection hidden="1"/>
    </xf>
    <xf numFmtId="0" fontId="5" fillId="5" borderId="12" xfId="0" applyFont="1" applyFill="1" applyBorder="1" applyProtection="1">
      <protection hidden="1"/>
    </xf>
    <xf numFmtId="0" fontId="18" fillId="5" borderId="0" xfId="0" applyFont="1" applyFill="1" applyAlignment="1" applyProtection="1">
      <alignment horizontal="right"/>
      <protection hidden="1"/>
    </xf>
    <xf numFmtId="0" fontId="10" fillId="5" borderId="0" xfId="0" applyFont="1" applyFill="1" applyAlignment="1" applyProtection="1">
      <alignment horizontal="center"/>
      <protection hidden="1"/>
    </xf>
    <xf numFmtId="0" fontId="10" fillId="5" borderId="13" xfId="0" applyFont="1" applyFill="1" applyBorder="1" applyProtection="1">
      <protection hidden="1"/>
    </xf>
    <xf numFmtId="0" fontId="5" fillId="5" borderId="8" xfId="0" applyFont="1" applyFill="1" applyBorder="1" applyProtection="1">
      <protection hidden="1"/>
    </xf>
    <xf numFmtId="0" fontId="5" fillId="5" borderId="14" xfId="0" applyFont="1" applyFill="1" applyBorder="1" applyProtection="1">
      <protection hidden="1"/>
    </xf>
    <xf numFmtId="0" fontId="5" fillId="5" borderId="0" xfId="0" applyFont="1" applyFill="1" applyAlignment="1" applyProtection="1">
      <alignment vertical="top" wrapText="1"/>
      <protection hidden="1"/>
    </xf>
    <xf numFmtId="0" fontId="5" fillId="5" borderId="0" xfId="0" applyFont="1" applyFill="1" applyAlignment="1" applyProtection="1">
      <alignment horizontal="center" wrapText="1"/>
      <protection hidden="1"/>
    </xf>
    <xf numFmtId="0" fontId="5" fillId="5" borderId="8" xfId="0" applyFont="1" applyFill="1" applyBorder="1" applyAlignment="1" applyProtection="1">
      <alignment horizontal="center" wrapText="1"/>
      <protection hidden="1"/>
    </xf>
    <xf numFmtId="0" fontId="10" fillId="5" borderId="0" xfId="0" applyFont="1" applyFill="1" applyProtection="1">
      <protection hidden="1"/>
    </xf>
    <xf numFmtId="0" fontId="41" fillId="5" borderId="0" xfId="0" applyFont="1" applyFill="1" applyAlignment="1" applyProtection="1">
      <alignment horizontal="left"/>
      <protection hidden="1"/>
    </xf>
    <xf numFmtId="0" fontId="42" fillId="5" borderId="0" xfId="0" applyFont="1" applyFill="1" applyAlignment="1" applyProtection="1">
      <alignment horizontal="center"/>
      <protection hidden="1"/>
    </xf>
    <xf numFmtId="49" fontId="40" fillId="0" borderId="0" xfId="0" applyNumberFormat="1" applyFont="1" applyAlignment="1">
      <alignment horizontal="left" vertical="top"/>
    </xf>
    <xf numFmtId="0" fontId="38" fillId="0" borderId="0" xfId="0" applyFont="1"/>
    <xf numFmtId="0" fontId="5" fillId="5" borderId="0" xfId="0" applyFont="1" applyFill="1" applyAlignment="1" applyProtection="1">
      <alignment horizontal="left" vertical="center" wrapText="1"/>
      <protection hidden="1"/>
    </xf>
    <xf numFmtId="0" fontId="10" fillId="5" borderId="10" xfId="0" applyFont="1" applyFill="1" applyBorder="1" applyAlignment="1" applyProtection="1">
      <alignment wrapText="1"/>
      <protection hidden="1"/>
    </xf>
    <xf numFmtId="0" fontId="5" fillId="5" borderId="0" xfId="0" applyFont="1" applyFill="1" applyAlignment="1" applyProtection="1">
      <alignment horizontal="centerContinuous"/>
      <protection hidden="1"/>
    </xf>
    <xf numFmtId="0" fontId="9" fillId="5" borderId="8" xfId="0" applyFont="1" applyFill="1" applyBorder="1" applyAlignment="1" applyProtection="1">
      <alignment horizontal="center"/>
      <protection hidden="1"/>
    </xf>
    <xf numFmtId="166" fontId="9" fillId="5" borderId="8" xfId="0" applyNumberFormat="1" applyFont="1" applyFill="1" applyBorder="1" applyAlignment="1" applyProtection="1">
      <alignment horizontal="center"/>
      <protection hidden="1"/>
    </xf>
    <xf numFmtId="0" fontId="10" fillId="5" borderId="0" xfId="0" applyFont="1" applyFill="1" applyBorder="1" applyAlignment="1" applyProtection="1">
      <protection hidden="1"/>
    </xf>
    <xf numFmtId="0" fontId="46" fillId="0" borderId="0" xfId="5" applyFont="1"/>
    <xf numFmtId="0" fontId="47" fillId="0" borderId="0" xfId="5" applyFont="1"/>
    <xf numFmtId="0" fontId="47" fillId="0" borderId="0" xfId="5" applyFont="1" applyAlignment="1">
      <alignment horizontal="center"/>
    </xf>
    <xf numFmtId="0" fontId="45" fillId="0" borderId="0" xfId="5"/>
    <xf numFmtId="0" fontId="48" fillId="0" borderId="0" xfId="5" applyFont="1"/>
    <xf numFmtId="0" fontId="49" fillId="0" borderId="0" xfId="5" applyFont="1"/>
    <xf numFmtId="2" fontId="47" fillId="0" borderId="0" xfId="5" quotePrefix="1" applyNumberFormat="1" applyFont="1" applyAlignment="1">
      <alignment horizontal="left"/>
    </xf>
    <xf numFmtId="14" fontId="47" fillId="0" borderId="0" xfId="5" quotePrefix="1" applyNumberFormat="1" applyFont="1" applyAlignment="1">
      <alignment horizontal="left"/>
    </xf>
    <xf numFmtId="0" fontId="49" fillId="0" borderId="0" xfId="5" applyFont="1" applyAlignment="1">
      <alignment horizontal="center"/>
    </xf>
    <xf numFmtId="14" fontId="47" fillId="0" borderId="0" xfId="5" applyNumberFormat="1" applyFont="1" applyAlignment="1">
      <alignment horizontal="left" vertical="center"/>
    </xf>
    <xf numFmtId="2" fontId="47" fillId="0" borderId="0" xfId="6" applyNumberFormat="1" applyAlignment="1">
      <alignment horizontal="center"/>
    </xf>
    <xf numFmtId="14" fontId="48" fillId="0" borderId="0" xfId="5" applyNumberFormat="1" applyFont="1" applyAlignment="1">
      <alignment horizontal="left" vertical="center"/>
    </xf>
    <xf numFmtId="0" fontId="48" fillId="0" borderId="0" xfId="5" applyFont="1" applyAlignment="1">
      <alignment horizontal="center"/>
    </xf>
    <xf numFmtId="0" fontId="45" fillId="0" borderId="0" xfId="5" applyAlignment="1">
      <alignment horizontal="center"/>
    </xf>
    <xf numFmtId="0" fontId="45" fillId="0" borderId="0" xfId="5" applyAlignment="1">
      <alignment horizontal="left" vertical="center"/>
    </xf>
    <xf numFmtId="0" fontId="47" fillId="0" borderId="0" xfId="5" applyFont="1" applyAlignment="1">
      <alignment wrapText="1"/>
    </xf>
    <xf numFmtId="0" fontId="13" fillId="10" borderId="0" xfId="0" applyFont="1" applyFill="1" applyAlignment="1" applyProtection="1">
      <alignment vertical="center"/>
      <protection hidden="1"/>
    </xf>
    <xf numFmtId="0" fontId="5" fillId="5" borderId="0" xfId="0" applyFont="1" applyFill="1" applyAlignment="1" applyProtection="1">
      <alignment vertical="center" wrapText="1"/>
      <protection hidden="1"/>
    </xf>
    <xf numFmtId="0" fontId="50" fillId="5" borderId="0" xfId="3" applyFont="1" applyFill="1" applyAlignment="1" applyProtection="1">
      <alignment horizontal="center" vertical="center" wrapText="1"/>
      <protection hidden="1"/>
    </xf>
    <xf numFmtId="0" fontId="23" fillId="10" borderId="0" xfId="0" applyFont="1" applyFill="1" applyAlignment="1" applyProtection="1">
      <alignment vertical="center"/>
      <protection hidden="1"/>
    </xf>
    <xf numFmtId="0" fontId="9" fillId="0" borderId="0" xfId="0" applyFont="1" applyProtection="1">
      <protection hidden="1"/>
    </xf>
    <xf numFmtId="0" fontId="8" fillId="0" borderId="0" xfId="0" applyFont="1" applyAlignment="1" applyProtection="1">
      <alignment horizontal="right"/>
      <protection hidden="1"/>
    </xf>
    <xf numFmtId="166" fontId="9" fillId="8" borderId="1" xfId="0" applyNumberFormat="1" applyFont="1" applyFill="1" applyBorder="1" applyAlignment="1" applyProtection="1">
      <alignment horizontal="center"/>
      <protection locked="0"/>
    </xf>
    <xf numFmtId="0" fontId="52" fillId="0" borderId="0" xfId="0" applyFont="1" applyAlignment="1" applyProtection="1">
      <alignment vertical="top"/>
      <protection hidden="1"/>
    </xf>
    <xf numFmtId="0" fontId="9" fillId="0" borderId="0" xfId="0" applyFont="1" applyAlignment="1" applyProtection="1">
      <alignment horizontal="center"/>
      <protection hidden="1"/>
    </xf>
    <xf numFmtId="164" fontId="9" fillId="0" borderId="0" xfId="2" applyNumberFormat="1" applyFont="1" applyFill="1" applyBorder="1" applyAlignment="1" applyProtection="1">
      <alignment horizontal="center"/>
      <protection hidden="1"/>
    </xf>
    <xf numFmtId="3" fontId="10" fillId="8" borderId="2" xfId="0" applyNumberFormat="1" applyFont="1" applyFill="1" applyBorder="1" applyAlignment="1" applyProtection="1">
      <alignment horizontal="center" vertical="center"/>
      <protection locked="0"/>
    </xf>
    <xf numFmtId="0" fontId="12" fillId="8" borderId="2" xfId="0" applyFont="1" applyFill="1" applyBorder="1" applyAlignment="1" applyProtection="1">
      <alignment horizontal="center" vertical="center" wrapText="1"/>
      <protection locked="0"/>
    </xf>
    <xf numFmtId="164" fontId="12" fillId="8" borderId="2" xfId="2" applyNumberFormat="1" applyFont="1" applyFill="1" applyBorder="1" applyAlignment="1" applyProtection="1">
      <alignment horizontal="center" vertical="center" wrapText="1"/>
      <protection locked="0"/>
    </xf>
    <xf numFmtId="0" fontId="12" fillId="8" borderId="1" xfId="0" applyFont="1" applyFill="1" applyBorder="1" applyAlignment="1" applyProtection="1">
      <alignment horizontal="center" vertical="center" wrapText="1"/>
      <protection locked="0"/>
    </xf>
    <xf numFmtId="0" fontId="34" fillId="9" borderId="1" xfId="0" applyFont="1" applyFill="1" applyBorder="1" applyAlignment="1" applyProtection="1">
      <alignment horizontal="center" vertical="center" wrapText="1"/>
      <protection hidden="1"/>
    </xf>
    <xf numFmtId="168" fontId="12" fillId="11" borderId="2" xfId="4" applyNumberFormat="1" applyFont="1" applyFill="1" applyBorder="1" applyAlignment="1" applyProtection="1">
      <alignment horizontal="center" vertical="center"/>
      <protection hidden="1"/>
    </xf>
    <xf numFmtId="37" fontId="12" fillId="11" borderId="2" xfId="1" applyNumberFormat="1" applyFont="1" applyFill="1" applyBorder="1" applyAlignment="1" applyProtection="1">
      <alignment horizontal="center" vertical="center"/>
      <protection hidden="1"/>
    </xf>
    <xf numFmtId="39" fontId="12" fillId="11" borderId="2" xfId="1" applyNumberFormat="1" applyFont="1" applyFill="1" applyBorder="1" applyAlignment="1" applyProtection="1">
      <alignment horizontal="center" vertical="center"/>
      <protection hidden="1"/>
    </xf>
    <xf numFmtId="164" fontId="12" fillId="11" borderId="2" xfId="1" applyNumberFormat="1" applyFont="1" applyFill="1" applyBorder="1" applyAlignment="1" applyProtection="1">
      <alignment horizontal="center" vertical="center"/>
      <protection hidden="1"/>
    </xf>
    <xf numFmtId="39" fontId="16" fillId="11" borderId="1" xfId="0" applyNumberFormat="1" applyFont="1" applyFill="1" applyBorder="1" applyAlignment="1" applyProtection="1">
      <alignment vertical="center"/>
      <protection hidden="1"/>
    </xf>
    <xf numFmtId="0" fontId="12" fillId="11" borderId="1" xfId="0" applyFont="1" applyFill="1" applyBorder="1" applyAlignment="1" applyProtection="1">
      <alignment horizontal="center" vertical="center"/>
      <protection hidden="1"/>
    </xf>
    <xf numFmtId="2" fontId="12" fillId="11" borderId="2" xfId="1" applyNumberFormat="1" applyFont="1" applyFill="1" applyBorder="1" applyAlignment="1" applyProtection="1">
      <alignment horizontal="center" vertical="center"/>
      <protection hidden="1"/>
    </xf>
    <xf numFmtId="165" fontId="12" fillId="11" borderId="2" xfId="1" applyNumberFormat="1" applyFont="1" applyFill="1" applyBorder="1" applyAlignment="1" applyProtection="1">
      <alignment horizontal="center" vertical="center"/>
      <protection hidden="1"/>
    </xf>
    <xf numFmtId="165" fontId="12" fillId="11" borderId="2" xfId="1" applyNumberFormat="1" applyFont="1" applyFill="1" applyBorder="1" applyAlignment="1" applyProtection="1">
      <alignment horizontal="center" vertical="center" wrapText="1"/>
      <protection hidden="1"/>
    </xf>
    <xf numFmtId="164" fontId="12" fillId="11" borderId="2" xfId="2" applyNumberFormat="1" applyFont="1" applyFill="1" applyBorder="1" applyAlignment="1" applyProtection="1">
      <alignment horizontal="center" vertical="center"/>
      <protection hidden="1"/>
    </xf>
    <xf numFmtId="37" fontId="12" fillId="11" borderId="1" xfId="1" applyNumberFormat="1" applyFont="1" applyFill="1" applyBorder="1" applyAlignment="1" applyProtection="1">
      <alignment horizontal="center" vertical="center"/>
      <protection hidden="1"/>
    </xf>
    <xf numFmtId="164" fontId="16" fillId="11" borderId="1" xfId="2" applyNumberFormat="1" applyFont="1" applyFill="1" applyBorder="1" applyAlignment="1" applyProtection="1">
      <alignment horizontal="center" vertical="center" wrapText="1"/>
      <protection locked="0"/>
    </xf>
    <xf numFmtId="0" fontId="5" fillId="11" borderId="0" xfId="0" applyFont="1" applyFill="1" applyAlignment="1" applyProtection="1">
      <alignment vertical="center" wrapText="1"/>
      <protection hidden="1"/>
    </xf>
    <xf numFmtId="0" fontId="8" fillId="11" borderId="0" xfId="0" applyFont="1" applyFill="1" applyAlignment="1" applyProtection="1">
      <alignment horizontal="left" vertical="center"/>
      <protection hidden="1"/>
    </xf>
    <xf numFmtId="0" fontId="9" fillId="11" borderId="0" xfId="0" applyFont="1" applyFill="1" applyAlignment="1" applyProtection="1">
      <alignment horizontal="left" vertical="center" wrapText="1"/>
      <protection hidden="1"/>
    </xf>
    <xf numFmtId="0" fontId="9" fillId="11" borderId="0" xfId="0" applyFont="1" applyFill="1" applyAlignment="1" applyProtection="1">
      <alignment vertical="center" wrapText="1"/>
      <protection hidden="1"/>
    </xf>
    <xf numFmtId="0" fontId="32" fillId="9" borderId="7" xfId="0" applyFont="1" applyFill="1" applyBorder="1" applyAlignment="1" applyProtection="1">
      <alignment horizontal="center" vertical="center"/>
      <protection hidden="1"/>
    </xf>
    <xf numFmtId="0" fontId="32" fillId="9" borderId="0" xfId="0" applyFont="1" applyFill="1" applyBorder="1" applyAlignment="1" applyProtection="1">
      <alignment horizontal="center" vertical="center"/>
      <protection hidden="1"/>
    </xf>
    <xf numFmtId="0" fontId="32" fillId="9" borderId="9" xfId="0" applyFont="1" applyFill="1" applyBorder="1" applyAlignment="1" applyProtection="1">
      <alignment horizontal="center" vertical="center"/>
      <protection hidden="1"/>
    </xf>
    <xf numFmtId="0" fontId="32" fillId="9" borderId="10" xfId="0" applyFont="1" applyFill="1" applyBorder="1" applyAlignment="1" applyProtection="1">
      <alignment horizontal="center" vertical="center"/>
      <protection hidden="1"/>
    </xf>
    <xf numFmtId="39" fontId="16" fillId="11" borderId="1" xfId="0" applyNumberFormat="1" applyFont="1" applyFill="1" applyBorder="1" applyAlignment="1" applyProtection="1">
      <alignment horizontal="center" vertical="center"/>
      <protection hidden="1"/>
    </xf>
    <xf numFmtId="164" fontId="16" fillId="11" borderId="1" xfId="0" applyNumberFormat="1" applyFont="1" applyFill="1" applyBorder="1" applyAlignment="1" applyProtection="1">
      <alignment horizontal="center" vertical="center"/>
      <protection hidden="1"/>
    </xf>
    <xf numFmtId="3" fontId="10" fillId="7" borderId="2" xfId="0" applyNumberFormat="1" applyFont="1" applyFill="1" applyBorder="1" applyAlignment="1" applyProtection="1">
      <alignment horizontal="center" vertical="center"/>
      <protection hidden="1"/>
    </xf>
    <xf numFmtId="164" fontId="16" fillId="11" borderId="1" xfId="2" applyNumberFormat="1" applyFont="1" applyFill="1" applyBorder="1" applyAlignment="1" applyProtection="1">
      <alignment horizontal="center" vertical="center" wrapText="1"/>
      <protection hidden="1"/>
    </xf>
    <xf numFmtId="3" fontId="56" fillId="7" borderId="1" xfId="0" applyNumberFormat="1" applyFont="1" applyFill="1" applyBorder="1" applyAlignment="1" applyProtection="1">
      <alignment horizontal="center" vertical="center"/>
      <protection hidden="1"/>
    </xf>
    <xf numFmtId="168" fontId="12" fillId="8" borderId="2" xfId="4" applyNumberFormat="1" applyFont="1" applyFill="1" applyBorder="1" applyAlignment="1" applyProtection="1">
      <alignment horizontal="center" vertical="center"/>
      <protection locked="0"/>
    </xf>
    <xf numFmtId="0" fontId="10" fillId="3" borderId="2" xfId="0" applyNumberFormat="1" applyFont="1" applyFill="1" applyBorder="1" applyAlignment="1" applyProtection="1">
      <alignment horizontal="center" vertical="center"/>
      <protection hidden="1"/>
    </xf>
    <xf numFmtId="0" fontId="12" fillId="7" borderId="2"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center" vertical="center" wrapText="1"/>
      <protection hidden="1"/>
    </xf>
    <xf numFmtId="164" fontId="12" fillId="3" borderId="2" xfId="2" applyNumberFormat="1"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protection hidden="1"/>
    </xf>
    <xf numFmtId="3" fontId="15" fillId="7" borderId="3" xfId="0" applyNumberFormat="1" applyFont="1" applyFill="1" applyBorder="1" applyAlignment="1" applyProtection="1">
      <alignment horizontal="left" vertical="center"/>
      <protection hidden="1"/>
    </xf>
    <xf numFmtId="3" fontId="15" fillId="7" borderId="15" xfId="0" applyNumberFormat="1" applyFont="1" applyFill="1" applyBorder="1" applyAlignment="1" applyProtection="1">
      <alignment horizontal="left" vertical="center"/>
      <protection hidden="1"/>
    </xf>
    <xf numFmtId="0" fontId="24" fillId="7" borderId="2" xfId="0" applyFont="1" applyFill="1" applyBorder="1" applyAlignment="1" applyProtection="1">
      <alignment horizontal="left" vertical="center"/>
      <protection hidden="1"/>
    </xf>
    <xf numFmtId="3" fontId="15" fillId="7" borderId="3" xfId="0" applyNumberFormat="1" applyFont="1" applyFill="1" applyBorder="1" applyAlignment="1" applyProtection="1">
      <alignment horizontal="center" vertical="center"/>
      <protection hidden="1"/>
    </xf>
    <xf numFmtId="3" fontId="15" fillId="7" borderId="1" xfId="0" applyNumberFormat="1" applyFont="1" applyFill="1" applyBorder="1" applyAlignment="1" applyProtection="1">
      <alignment horizontal="center" vertical="center"/>
      <protection hidden="1"/>
    </xf>
    <xf numFmtId="0" fontId="24" fillId="7" borderId="2" xfId="0" applyFont="1" applyFill="1" applyBorder="1" applyAlignment="1" applyProtection="1">
      <alignment horizontal="left" vertical="center" wrapText="1"/>
      <protection hidden="1"/>
    </xf>
    <xf numFmtId="3" fontId="15" fillId="7" borderId="13" xfId="0" applyNumberFormat="1" applyFont="1" applyFill="1" applyBorder="1" applyAlignment="1" applyProtection="1">
      <alignment horizontal="center" vertical="center"/>
      <protection hidden="1"/>
    </xf>
    <xf numFmtId="3" fontId="15" fillId="7" borderId="19" xfId="0" applyNumberFormat="1" applyFont="1" applyFill="1" applyBorder="1" applyAlignment="1" applyProtection="1">
      <alignment horizontal="center" vertical="center"/>
      <protection hidden="1"/>
    </xf>
    <xf numFmtId="0" fontId="10" fillId="8" borderId="2" xfId="0" applyNumberFormat="1" applyFont="1" applyFill="1" applyBorder="1" applyAlignment="1" applyProtection="1">
      <alignment horizontal="center" vertical="center"/>
      <protection locked="0"/>
    </xf>
    <xf numFmtId="0" fontId="5" fillId="0" borderId="0" xfId="0" applyFont="1" applyFill="1" applyAlignment="1" applyProtection="1">
      <alignment vertical="center" wrapText="1"/>
      <protection hidden="1"/>
    </xf>
    <xf numFmtId="0" fontId="9" fillId="8" borderId="4" xfId="1" applyNumberFormat="1" applyFont="1" applyFill="1" applyBorder="1" applyAlignment="1" applyProtection="1">
      <alignment horizontal="center"/>
      <protection locked="0"/>
    </xf>
    <xf numFmtId="0" fontId="9" fillId="8" borderId="6" xfId="1" applyNumberFormat="1" applyFont="1" applyFill="1" applyBorder="1" applyAlignment="1" applyProtection="1">
      <alignment horizontal="center"/>
      <protection locked="0"/>
    </xf>
    <xf numFmtId="0" fontId="9" fillId="8" borderId="1" xfId="1" applyNumberFormat="1" applyFont="1" applyFill="1" applyBorder="1" applyAlignment="1" applyProtection="1">
      <alignment horizontal="center"/>
      <protection locked="0"/>
    </xf>
    <xf numFmtId="2" fontId="23" fillId="10" borderId="0" xfId="0" applyNumberFormat="1" applyFont="1" applyFill="1" applyAlignment="1" applyProtection="1">
      <alignment horizontal="right" vertical="center"/>
      <protection hidden="1"/>
    </xf>
    <xf numFmtId="167" fontId="9" fillId="8" borderId="4" xfId="0" applyNumberFormat="1" applyFont="1" applyFill="1" applyBorder="1" applyAlignment="1" applyProtection="1">
      <alignment horizontal="center"/>
      <protection locked="0"/>
    </xf>
    <xf numFmtId="167" fontId="9" fillId="8" borderId="5" xfId="0" applyNumberFormat="1" applyFont="1" applyFill="1" applyBorder="1" applyAlignment="1" applyProtection="1">
      <alignment horizontal="center"/>
      <protection locked="0"/>
    </xf>
    <xf numFmtId="167" fontId="9" fillId="8" borderId="6" xfId="0" applyNumberFormat="1" applyFont="1" applyFill="1" applyBorder="1" applyAlignment="1" applyProtection="1">
      <alignment horizontal="center"/>
      <protection locked="0"/>
    </xf>
    <xf numFmtId="0" fontId="9" fillId="8" borderId="5" xfId="1" applyNumberFormat="1" applyFont="1" applyFill="1" applyBorder="1" applyAlignment="1" applyProtection="1">
      <alignment horizontal="center"/>
      <protection locked="0"/>
    </xf>
    <xf numFmtId="0" fontId="3" fillId="8" borderId="4" xfId="3" applyNumberFormat="1" applyFill="1" applyBorder="1" applyAlignment="1" applyProtection="1">
      <alignment horizontal="center"/>
      <protection locked="0"/>
    </xf>
    <xf numFmtId="0" fontId="19" fillId="8" borderId="5" xfId="3" applyNumberFormat="1" applyFont="1" applyFill="1" applyBorder="1" applyAlignment="1" applyProtection="1">
      <alignment horizontal="center"/>
      <protection locked="0"/>
    </xf>
    <xf numFmtId="0" fontId="19" fillId="8" borderId="6" xfId="3" applyNumberFormat="1" applyFont="1" applyFill="1" applyBorder="1" applyAlignment="1" applyProtection="1">
      <alignment horizontal="center"/>
      <protection locked="0"/>
    </xf>
    <xf numFmtId="0" fontId="23" fillId="9" borderId="0" xfId="0" applyFont="1" applyFill="1" applyAlignment="1" applyProtection="1">
      <alignment horizontal="center" vertical="center"/>
      <protection hidden="1"/>
    </xf>
    <xf numFmtId="0" fontId="9" fillId="8" borderId="1" xfId="0" applyFont="1" applyFill="1" applyBorder="1" applyAlignment="1" applyProtection="1">
      <alignment horizontal="center"/>
      <protection locked="0"/>
    </xf>
    <xf numFmtId="0" fontId="9" fillId="8" borderId="4" xfId="0" applyFont="1" applyFill="1" applyBorder="1" applyAlignment="1" applyProtection="1">
      <alignment horizontal="center"/>
      <protection locked="0"/>
    </xf>
    <xf numFmtId="0" fontId="9" fillId="8" borderId="5" xfId="0" applyFont="1" applyFill="1" applyBorder="1" applyAlignment="1" applyProtection="1">
      <alignment horizontal="center"/>
      <protection locked="0"/>
    </xf>
    <xf numFmtId="0" fontId="9" fillId="8" borderId="6" xfId="0" applyFont="1" applyFill="1" applyBorder="1" applyAlignment="1" applyProtection="1">
      <alignment horizontal="center"/>
      <protection locked="0"/>
    </xf>
    <xf numFmtId="49" fontId="9" fillId="8" borderId="4" xfId="0" applyNumberFormat="1" applyFont="1" applyFill="1" applyBorder="1" applyAlignment="1" applyProtection="1">
      <alignment horizontal="center"/>
      <protection locked="0"/>
    </xf>
    <xf numFmtId="49" fontId="9" fillId="8" borderId="5" xfId="0" applyNumberFormat="1" applyFont="1" applyFill="1" applyBorder="1" applyAlignment="1" applyProtection="1">
      <alignment horizontal="center"/>
      <protection locked="0"/>
    </xf>
    <xf numFmtId="49" fontId="9" fillId="8" borderId="6" xfId="0" applyNumberFormat="1" applyFont="1" applyFill="1" applyBorder="1" applyAlignment="1" applyProtection="1">
      <alignment horizontal="center"/>
      <protection locked="0"/>
    </xf>
    <xf numFmtId="49" fontId="3" fillId="8" borderId="1" xfId="3" applyNumberFormat="1" applyFill="1" applyBorder="1" applyAlignment="1" applyProtection="1">
      <alignment horizontal="center"/>
      <protection locked="0"/>
    </xf>
    <xf numFmtId="49" fontId="9" fillId="8" borderId="1" xfId="0" applyNumberFormat="1" applyFont="1" applyFill="1" applyBorder="1" applyAlignment="1" applyProtection="1">
      <alignment horizontal="center"/>
      <protection locked="0"/>
    </xf>
    <xf numFmtId="0" fontId="21" fillId="10" borderId="17" xfId="0" applyFont="1" applyFill="1" applyBorder="1" applyAlignment="1">
      <alignment horizontal="left"/>
    </xf>
    <xf numFmtId="0" fontId="21" fillId="10" borderId="18" xfId="0" applyFont="1" applyFill="1" applyBorder="1" applyAlignment="1">
      <alignment horizontal="left"/>
    </xf>
    <xf numFmtId="0" fontId="21" fillId="10" borderId="16" xfId="0" applyFont="1" applyFill="1" applyBorder="1" applyAlignment="1">
      <alignment horizontal="left"/>
    </xf>
    <xf numFmtId="0" fontId="21" fillId="10" borderId="17" xfId="0" applyFont="1" applyFill="1" applyBorder="1" applyAlignment="1" applyProtection="1">
      <alignment horizontal="left" vertical="center"/>
      <protection hidden="1"/>
    </xf>
    <xf numFmtId="0" fontId="21" fillId="10" borderId="18" xfId="0" applyFont="1" applyFill="1" applyBorder="1" applyAlignment="1" applyProtection="1">
      <alignment horizontal="left" vertical="center"/>
      <protection hidden="1"/>
    </xf>
    <xf numFmtId="0" fontId="21" fillId="10" borderId="16" xfId="0" applyFont="1" applyFill="1" applyBorder="1" applyAlignment="1" applyProtection="1">
      <alignment horizontal="left" vertical="center"/>
      <protection hidden="1"/>
    </xf>
    <xf numFmtId="0" fontId="13" fillId="10" borderId="0" xfId="0" applyFont="1" applyFill="1" applyAlignment="1" applyProtection="1">
      <alignment horizontal="left" vertical="center"/>
      <protection hidden="1"/>
    </xf>
    <xf numFmtId="0" fontId="27" fillId="10" borderId="17" xfId="0" applyFont="1" applyFill="1" applyBorder="1" applyAlignment="1">
      <alignment horizontal="left"/>
    </xf>
    <xf numFmtId="0" fontId="27" fillId="10" borderId="18" xfId="0" applyFont="1" applyFill="1" applyBorder="1" applyAlignment="1">
      <alignment horizontal="left"/>
    </xf>
    <xf numFmtId="0" fontId="27" fillId="10" borderId="16" xfId="0" applyFont="1" applyFill="1" applyBorder="1" applyAlignment="1">
      <alignment horizontal="left"/>
    </xf>
    <xf numFmtId="0" fontId="39" fillId="5" borderId="0" xfId="0" applyFont="1" applyFill="1" applyAlignment="1" applyProtection="1">
      <alignment horizontal="center"/>
      <protection hidden="1"/>
    </xf>
    <xf numFmtId="0" fontId="17" fillId="5" borderId="9" xfId="0" applyFont="1" applyFill="1" applyBorder="1" applyAlignment="1" applyProtection="1">
      <alignment horizontal="left"/>
      <protection hidden="1"/>
    </xf>
    <xf numFmtId="0" fontId="5" fillId="0" borderId="10" xfId="0" applyFont="1" applyBorder="1" applyAlignment="1" applyProtection="1">
      <protection hidden="1"/>
    </xf>
    <xf numFmtId="0" fontId="5" fillId="5" borderId="10" xfId="0" applyFont="1" applyFill="1" applyBorder="1" applyAlignment="1" applyProtection="1">
      <protection hidden="1"/>
    </xf>
    <xf numFmtId="0" fontId="10" fillId="5" borderId="10" xfId="0" applyFont="1" applyFill="1" applyBorder="1" applyAlignment="1" applyProtection="1">
      <alignment horizontal="left"/>
      <protection hidden="1"/>
    </xf>
    <xf numFmtId="164" fontId="43" fillId="5" borderId="25" xfId="2" applyNumberFormat="1" applyFont="1" applyFill="1" applyBorder="1" applyAlignment="1" applyProtection="1">
      <alignment horizontal="center" vertical="center"/>
      <protection hidden="1"/>
    </xf>
    <xf numFmtId="164" fontId="43" fillId="5" borderId="26" xfId="2" applyNumberFormat="1" applyFont="1" applyFill="1" applyBorder="1" applyAlignment="1" applyProtection="1">
      <alignment horizontal="center" vertical="center"/>
      <protection hidden="1"/>
    </xf>
    <xf numFmtId="0" fontId="10" fillId="5" borderId="10" xfId="0" applyFont="1" applyFill="1" applyBorder="1" applyAlignment="1" applyProtection="1">
      <alignment horizontal="center"/>
      <protection hidden="1"/>
    </xf>
    <xf numFmtId="0" fontId="17" fillId="0" borderId="0" xfId="0" applyFont="1" applyAlignment="1" applyProtection="1">
      <alignment wrapText="1"/>
      <protection hidden="1"/>
    </xf>
    <xf numFmtId="0" fontId="42" fillId="5" borderId="0" xfId="0" applyFont="1" applyFill="1" applyAlignment="1" applyProtection="1">
      <alignment horizontal="center" wrapText="1"/>
      <protection hidden="1"/>
    </xf>
    <xf numFmtId="0" fontId="42" fillId="5" borderId="0" xfId="0" applyFont="1" applyFill="1" applyAlignment="1" applyProtection="1">
      <alignment horizontal="center" vertical="center"/>
      <protection hidden="1"/>
    </xf>
    <xf numFmtId="0" fontId="10" fillId="5" borderId="10" xfId="0" applyFont="1" applyFill="1" applyBorder="1" applyAlignment="1" applyProtection="1">
      <alignment horizontal="center" wrapText="1"/>
      <protection hidden="1"/>
    </xf>
    <xf numFmtId="0" fontId="17" fillId="5" borderId="0" xfId="0" applyFont="1" applyFill="1" applyAlignment="1" applyProtection="1">
      <alignment horizontal="left" vertical="center" wrapText="1"/>
      <protection hidden="1"/>
    </xf>
    <xf numFmtId="0" fontId="43" fillId="5" borderId="17" xfId="0" applyFont="1" applyFill="1" applyBorder="1" applyAlignment="1" applyProtection="1">
      <alignment horizontal="center" vertical="center" wrapText="1"/>
      <protection hidden="1"/>
    </xf>
    <xf numFmtId="0" fontId="43" fillId="5" borderId="18" xfId="0" applyFont="1" applyFill="1" applyBorder="1" applyAlignment="1" applyProtection="1">
      <alignment horizontal="center" vertical="center" wrapText="1"/>
      <protection hidden="1"/>
    </xf>
    <xf numFmtId="0" fontId="43" fillId="5" borderId="23" xfId="0" applyFont="1" applyFill="1" applyBorder="1" applyAlignment="1" applyProtection="1">
      <alignment horizontal="center" vertical="center" wrapText="1"/>
      <protection hidden="1"/>
    </xf>
    <xf numFmtId="0" fontId="42" fillId="5" borderId="22" xfId="0" applyFont="1" applyFill="1" applyBorder="1" applyAlignment="1" applyProtection="1">
      <alignment horizontal="center"/>
      <protection hidden="1"/>
    </xf>
    <xf numFmtId="1" fontId="43" fillId="5" borderId="24" xfId="0" applyNumberFormat="1" applyFont="1" applyFill="1" applyBorder="1" applyAlignment="1" applyProtection="1">
      <alignment horizontal="center" vertical="center"/>
      <protection hidden="1"/>
    </xf>
    <xf numFmtId="1" fontId="43" fillId="5" borderId="23" xfId="0" applyNumberFormat="1" applyFont="1" applyFill="1" applyBorder="1" applyAlignment="1" applyProtection="1">
      <alignment horizontal="center" vertical="center"/>
      <protection hidden="1"/>
    </xf>
    <xf numFmtId="0" fontId="42" fillId="5" borderId="22" xfId="0" applyFont="1" applyFill="1" applyBorder="1" applyAlignment="1" applyProtection="1">
      <alignment horizontal="center" vertical="center"/>
      <protection hidden="1"/>
    </xf>
    <xf numFmtId="164" fontId="43" fillId="5" borderId="27" xfId="2" applyNumberFormat="1" applyFont="1" applyFill="1" applyBorder="1" applyAlignment="1" applyProtection="1">
      <alignment horizontal="center" vertical="center"/>
      <protection hidden="1"/>
    </xf>
    <xf numFmtId="0" fontId="9" fillId="5" borderId="8" xfId="0" applyFont="1" applyFill="1" applyBorder="1" applyAlignment="1" applyProtection="1">
      <alignment horizontal="left"/>
      <protection hidden="1"/>
    </xf>
    <xf numFmtId="0" fontId="9" fillId="5" borderId="5" xfId="0" applyFont="1" applyFill="1" applyBorder="1" applyAlignment="1" applyProtection="1">
      <alignment horizontal="left"/>
      <protection hidden="1"/>
    </xf>
    <xf numFmtId="0" fontId="51" fillId="5" borderId="0" xfId="3" applyFont="1" applyFill="1" applyAlignment="1" applyProtection="1">
      <alignment horizontal="center" vertical="center" wrapText="1"/>
      <protection hidden="1"/>
    </xf>
    <xf numFmtId="0" fontId="5" fillId="5" borderId="0" xfId="0" applyFont="1" applyFill="1" applyAlignment="1" applyProtection="1">
      <alignment horizontal="left" vertical="center" wrapText="1"/>
      <protection hidden="1"/>
    </xf>
    <xf numFmtId="0" fontId="5" fillId="5" borderId="0" xfId="0" applyFont="1" applyFill="1" applyAlignment="1" applyProtection="1">
      <alignment vertical="center" wrapText="1"/>
      <protection hidden="1"/>
    </xf>
    <xf numFmtId="0" fontId="41" fillId="5" borderId="0" xfId="0" applyFont="1" applyFill="1" applyAlignment="1" applyProtection="1">
      <alignment vertical="center" wrapText="1"/>
      <protection hidden="1"/>
    </xf>
    <xf numFmtId="0" fontId="9" fillId="5" borderId="8" xfId="0" applyFont="1" applyFill="1" applyBorder="1" applyAlignment="1" applyProtection="1">
      <alignment horizontal="center"/>
      <protection hidden="1"/>
    </xf>
    <xf numFmtId="0" fontId="10" fillId="5" borderId="0" xfId="0" applyFont="1" applyFill="1" applyBorder="1" applyAlignment="1" applyProtection="1">
      <alignment horizontal="center"/>
      <protection hidden="1"/>
    </xf>
    <xf numFmtId="0" fontId="23" fillId="6" borderId="7" xfId="0" applyFont="1" applyFill="1" applyBorder="1" applyAlignment="1" applyProtection="1">
      <alignment horizontal="center" vertical="center" wrapText="1"/>
      <protection hidden="1"/>
    </xf>
  </cellXfs>
  <cellStyles count="7">
    <cellStyle name="Comma" xfId="1" builtinId="3"/>
    <cellStyle name="Currency" xfId="2" builtinId="4"/>
    <cellStyle name="Hyperlink" xfId="3" builtinId="8"/>
    <cellStyle name="Normal" xfId="0" builtinId="0"/>
    <cellStyle name="Normal 2" xfId="5" xr:uid="{D89FB2A3-908E-4552-A338-64A9474D0215}"/>
    <cellStyle name="Normal 2 2" xfId="6" xr:uid="{03594C14-0A67-4CCD-8FFD-625A488F2C3E}"/>
    <cellStyle name="Percent" xfId="4" builtinId="5"/>
  </cellStyles>
  <dxfs count="0"/>
  <tableStyles count="0" defaultTableStyle="TableStyleMedium2" defaultPivotStyle="PivotStyleLight16"/>
  <colors>
    <mruColors>
      <color rgb="FFD0CECE"/>
      <color rgb="FFC4D4A4"/>
      <color rgb="FFF37021"/>
      <color rgb="FFB4C6E7"/>
      <color rgb="FFB4DEC3"/>
      <color rgb="FF00437B"/>
      <color rgb="FFFDB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600076</xdr:colOff>
      <xdr:row>0</xdr:row>
      <xdr:rowOff>0</xdr:rowOff>
    </xdr:from>
    <xdr:to>
      <xdr:col>0</xdr:col>
      <xdr:colOff>7848601</xdr:colOff>
      <xdr:row>1</xdr:row>
      <xdr:rowOff>152401</xdr:rowOff>
    </xdr:to>
    <xdr:pic>
      <xdr:nvPicPr>
        <xdr:cNvPr id="2" name="Picture 1">
          <a:extLst>
            <a:ext uri="{FF2B5EF4-FFF2-40B4-BE49-F238E27FC236}">
              <a16:creationId xmlns:a16="http://schemas.microsoft.com/office/drawing/2014/main" id="{671084CD-B2CB-092E-7DF6-47C2B7FB50A3}"/>
            </a:ext>
          </a:extLst>
        </xdr:cNvPr>
        <xdr:cNvPicPr>
          <a:picLocks noChangeAspect="1"/>
        </xdr:cNvPicPr>
      </xdr:nvPicPr>
      <xdr:blipFill>
        <a:blip xmlns:r="http://schemas.openxmlformats.org/officeDocument/2006/relationships" r:embed="rId1"/>
        <a:stretch>
          <a:fillRect/>
        </a:stretch>
      </xdr:blipFill>
      <xdr:spPr>
        <a:xfrm>
          <a:off x="600076" y="0"/>
          <a:ext cx="7248525" cy="895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910590</xdr:colOff>
      <xdr:row>0</xdr:row>
      <xdr:rowOff>0</xdr:rowOff>
    </xdr:from>
    <xdr:to>
      <xdr:col>11</xdr:col>
      <xdr:colOff>9525</xdr:colOff>
      <xdr:row>0</xdr:row>
      <xdr:rowOff>860529</xdr:rowOff>
    </xdr:to>
    <xdr:pic>
      <xdr:nvPicPr>
        <xdr:cNvPr id="2" name="Picture 1">
          <a:extLst>
            <a:ext uri="{FF2B5EF4-FFF2-40B4-BE49-F238E27FC236}">
              <a16:creationId xmlns:a16="http://schemas.microsoft.com/office/drawing/2014/main" id="{2F1BE037-DA78-61A6-FEF0-A127D89397CA}"/>
            </a:ext>
          </a:extLst>
        </xdr:cNvPr>
        <xdr:cNvPicPr>
          <a:picLocks noChangeAspect="1"/>
        </xdr:cNvPicPr>
      </xdr:nvPicPr>
      <xdr:blipFill>
        <a:blip xmlns:r="http://schemas.openxmlformats.org/officeDocument/2006/relationships" r:embed="rId1"/>
        <a:stretch>
          <a:fillRect/>
        </a:stretch>
      </xdr:blipFill>
      <xdr:spPr>
        <a:xfrm>
          <a:off x="1043940" y="0"/>
          <a:ext cx="6880860" cy="860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xdr:colOff>
      <xdr:row>41</xdr:row>
      <xdr:rowOff>152400</xdr:rowOff>
    </xdr:from>
    <xdr:to>
      <xdr:col>1</xdr:col>
      <xdr:colOff>9525</xdr:colOff>
      <xdr:row>85</xdr:row>
      <xdr:rowOff>35303</xdr:rowOff>
    </xdr:to>
    <xdr:pic>
      <xdr:nvPicPr>
        <xdr:cNvPr id="6" name="Picture 5">
          <a:extLst>
            <a:ext uri="{FF2B5EF4-FFF2-40B4-BE49-F238E27FC236}">
              <a16:creationId xmlns:a16="http://schemas.microsoft.com/office/drawing/2014/main" id="{E7E4B763-40CD-45C3-8322-38A82C6B07FC}"/>
            </a:ext>
          </a:extLst>
        </xdr:cNvPr>
        <xdr:cNvPicPr>
          <a:picLocks noChangeAspect="1"/>
        </xdr:cNvPicPr>
      </xdr:nvPicPr>
      <xdr:blipFill>
        <a:blip xmlns:r="http://schemas.openxmlformats.org/officeDocument/2006/relationships" r:embed="rId1"/>
        <a:stretch>
          <a:fillRect/>
        </a:stretch>
      </xdr:blipFill>
      <xdr:spPr>
        <a:xfrm>
          <a:off x="17145" y="7572375"/>
          <a:ext cx="6336030" cy="7845803"/>
        </a:xfrm>
        <a:prstGeom prst="rect">
          <a:avLst/>
        </a:prstGeom>
      </xdr:spPr>
    </xdr:pic>
    <xdr:clientData/>
  </xdr:twoCellAnchor>
  <xdr:twoCellAnchor editAs="oneCell">
    <xdr:from>
      <xdr:col>0</xdr:col>
      <xdr:colOff>0</xdr:colOff>
      <xdr:row>85</xdr:row>
      <xdr:rowOff>177165</xdr:rowOff>
    </xdr:from>
    <xdr:to>
      <xdr:col>1</xdr:col>
      <xdr:colOff>9525</xdr:colOff>
      <xdr:row>124</xdr:row>
      <xdr:rowOff>82268</xdr:rowOff>
    </xdr:to>
    <xdr:pic>
      <xdr:nvPicPr>
        <xdr:cNvPr id="7" name="Picture 6">
          <a:extLst>
            <a:ext uri="{FF2B5EF4-FFF2-40B4-BE49-F238E27FC236}">
              <a16:creationId xmlns:a16="http://schemas.microsoft.com/office/drawing/2014/main" id="{188693AF-2B34-4406-B871-F4EAFE1A73F2}"/>
            </a:ext>
          </a:extLst>
        </xdr:cNvPr>
        <xdr:cNvPicPr>
          <a:picLocks noChangeAspect="1"/>
        </xdr:cNvPicPr>
      </xdr:nvPicPr>
      <xdr:blipFill>
        <a:blip xmlns:r="http://schemas.openxmlformats.org/officeDocument/2006/relationships" r:embed="rId2"/>
        <a:stretch>
          <a:fillRect/>
        </a:stretch>
      </xdr:blipFill>
      <xdr:spPr>
        <a:xfrm>
          <a:off x="0" y="15560040"/>
          <a:ext cx="6353175" cy="6963128"/>
        </a:xfrm>
        <a:prstGeom prst="rect">
          <a:avLst/>
        </a:prstGeom>
      </xdr:spPr>
    </xdr:pic>
    <xdr:clientData/>
  </xdr:twoCellAnchor>
  <xdr:twoCellAnchor editAs="oneCell">
    <xdr:from>
      <xdr:col>0</xdr:col>
      <xdr:colOff>1</xdr:colOff>
      <xdr:row>124</xdr:row>
      <xdr:rowOff>173355</xdr:rowOff>
    </xdr:from>
    <xdr:to>
      <xdr:col>1</xdr:col>
      <xdr:colOff>17723</xdr:colOff>
      <xdr:row>142</xdr:row>
      <xdr:rowOff>179071</xdr:rowOff>
    </xdr:to>
    <xdr:pic>
      <xdr:nvPicPr>
        <xdr:cNvPr id="8" name="Picture 7">
          <a:extLst>
            <a:ext uri="{FF2B5EF4-FFF2-40B4-BE49-F238E27FC236}">
              <a16:creationId xmlns:a16="http://schemas.microsoft.com/office/drawing/2014/main" id="{53392231-5DB1-492B-9A4F-1A74225930BB}"/>
            </a:ext>
          </a:extLst>
        </xdr:cNvPr>
        <xdr:cNvPicPr>
          <a:picLocks noChangeAspect="1"/>
        </xdr:cNvPicPr>
      </xdr:nvPicPr>
      <xdr:blipFill>
        <a:blip xmlns:r="http://schemas.openxmlformats.org/officeDocument/2006/relationships" r:embed="rId3"/>
        <a:stretch>
          <a:fillRect/>
        </a:stretch>
      </xdr:blipFill>
      <xdr:spPr>
        <a:xfrm>
          <a:off x="1" y="22614255"/>
          <a:ext cx="6361372" cy="3263266"/>
        </a:xfrm>
        <a:prstGeom prst="rect">
          <a:avLst/>
        </a:prstGeom>
      </xdr:spPr>
    </xdr:pic>
    <xdr:clientData/>
  </xdr:twoCellAnchor>
  <xdr:twoCellAnchor editAs="oneCell">
    <xdr:from>
      <xdr:col>0</xdr:col>
      <xdr:colOff>1905</xdr:colOff>
      <xdr:row>0</xdr:row>
      <xdr:rowOff>0</xdr:rowOff>
    </xdr:from>
    <xdr:to>
      <xdr:col>0</xdr:col>
      <xdr:colOff>6334856</xdr:colOff>
      <xdr:row>41</xdr:row>
      <xdr:rowOff>20956</xdr:rowOff>
    </xdr:to>
    <xdr:pic>
      <xdr:nvPicPr>
        <xdr:cNvPr id="3" name="Picture 2">
          <a:extLst>
            <a:ext uri="{FF2B5EF4-FFF2-40B4-BE49-F238E27FC236}">
              <a16:creationId xmlns:a16="http://schemas.microsoft.com/office/drawing/2014/main" id="{F87C8155-DE65-0432-32BD-E7079436B06E}"/>
            </a:ext>
          </a:extLst>
        </xdr:cNvPr>
        <xdr:cNvPicPr>
          <a:picLocks noChangeAspect="1"/>
        </xdr:cNvPicPr>
      </xdr:nvPicPr>
      <xdr:blipFill>
        <a:blip xmlns:r="http://schemas.openxmlformats.org/officeDocument/2006/relationships" r:embed="rId4"/>
        <a:stretch>
          <a:fillRect/>
        </a:stretch>
      </xdr:blipFill>
      <xdr:spPr>
        <a:xfrm>
          <a:off x="1905" y="0"/>
          <a:ext cx="6332951" cy="74409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160231</xdr:colOff>
      <xdr:row>0</xdr:row>
      <xdr:rowOff>54807</xdr:rowOff>
    </xdr:from>
    <xdr:to>
      <xdr:col>15</xdr:col>
      <xdr:colOff>22725</xdr:colOff>
      <xdr:row>0</xdr:row>
      <xdr:rowOff>741714</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481" y="54807"/>
          <a:ext cx="6265372" cy="6983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136159</xdr:colOff>
      <xdr:row>0</xdr:row>
      <xdr:rowOff>23981</xdr:rowOff>
    </xdr:from>
    <xdr:to>
      <xdr:col>14</xdr:col>
      <xdr:colOff>283537</xdr:colOff>
      <xdr:row>0</xdr:row>
      <xdr:rowOff>703268</xdr:rowOff>
    </xdr:to>
    <xdr:pic>
      <xdr:nvPicPr>
        <xdr:cNvPr id="2" name="Picture 1">
          <a:extLst>
            <a:ext uri="{FF2B5EF4-FFF2-40B4-BE49-F238E27FC236}">
              <a16:creationId xmlns:a16="http://schemas.microsoft.com/office/drawing/2014/main" id="{9130251A-4945-4861-BEC6-CA1B90F6B6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1409" y="23981"/>
          <a:ext cx="6255847" cy="694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320580</xdr:colOff>
      <xdr:row>67</xdr:row>
      <xdr:rowOff>169810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8862600" cy="12295135"/>
        </a:xfrm>
        <a:prstGeom prst="rect">
          <a:avLst/>
        </a:prstGeom>
      </xdr:spPr>
    </xdr:pic>
    <xdr:clientData/>
  </xdr:twoCellAnchor>
  <xdr:twoCellAnchor editAs="oneCell">
    <xdr:from>
      <xdr:col>14</xdr:col>
      <xdr:colOff>342900</xdr:colOff>
      <xdr:row>0</xdr:row>
      <xdr:rowOff>47625</xdr:rowOff>
    </xdr:from>
    <xdr:to>
      <xdr:col>29</xdr:col>
      <xdr:colOff>63685</xdr:colOff>
      <xdr:row>67</xdr:row>
      <xdr:rowOff>133625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8877300" y="47625"/>
          <a:ext cx="8868595" cy="12203705"/>
        </a:xfrm>
        <a:prstGeom prst="rect">
          <a:avLst/>
        </a:prstGeom>
      </xdr:spPr>
    </xdr:pic>
    <xdr:clientData/>
  </xdr:twoCellAnchor>
  <xdr:twoCellAnchor editAs="oneCell">
    <xdr:from>
      <xdr:col>0</xdr:col>
      <xdr:colOff>0</xdr:colOff>
      <xdr:row>71</xdr:row>
      <xdr:rowOff>0</xdr:rowOff>
    </xdr:from>
    <xdr:to>
      <xdr:col>14</xdr:col>
      <xdr:colOff>518067</xdr:colOff>
      <xdr:row>139</xdr:row>
      <xdr:rowOff>97640</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a:stretch>
          <a:fillRect/>
        </a:stretch>
      </xdr:blipFill>
      <xdr:spPr>
        <a:xfrm>
          <a:off x="0" y="12487275"/>
          <a:ext cx="9052467" cy="12403940"/>
        </a:xfrm>
        <a:prstGeom prst="rect">
          <a:avLst/>
        </a:prstGeom>
      </xdr:spPr>
    </xdr:pic>
    <xdr:clientData/>
  </xdr:twoCellAnchor>
  <xdr:twoCellAnchor editAs="oneCell">
    <xdr:from>
      <xdr:col>15</xdr:col>
      <xdr:colOff>0</xdr:colOff>
      <xdr:row>71</xdr:row>
      <xdr:rowOff>0</xdr:rowOff>
    </xdr:from>
    <xdr:to>
      <xdr:col>29</xdr:col>
      <xdr:colOff>460479</xdr:colOff>
      <xdr:row>139</xdr:row>
      <xdr:rowOff>45988</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4"/>
        <a:stretch>
          <a:fillRect/>
        </a:stretch>
      </xdr:blipFill>
      <xdr:spPr>
        <a:xfrm>
          <a:off x="9144000" y="12487275"/>
          <a:ext cx="8994879" cy="12348478"/>
        </a:xfrm>
        <a:prstGeom prst="rect">
          <a:avLst/>
        </a:prstGeom>
      </xdr:spPr>
    </xdr:pic>
    <xdr:clientData/>
  </xdr:twoCellAnchor>
  <xdr:twoCellAnchor editAs="oneCell">
    <xdr:from>
      <xdr:col>30</xdr:col>
      <xdr:colOff>0</xdr:colOff>
      <xdr:row>71</xdr:row>
      <xdr:rowOff>0</xdr:rowOff>
    </xdr:from>
    <xdr:to>
      <xdr:col>44</xdr:col>
      <xdr:colOff>455771</xdr:colOff>
      <xdr:row>139</xdr:row>
      <xdr:rowOff>9795</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5"/>
        <a:stretch>
          <a:fillRect/>
        </a:stretch>
      </xdr:blipFill>
      <xdr:spPr>
        <a:xfrm>
          <a:off x="18288000" y="12487275"/>
          <a:ext cx="8990171" cy="12312285"/>
        </a:xfrm>
        <a:prstGeom prst="rect">
          <a:avLst/>
        </a:prstGeom>
      </xdr:spPr>
    </xdr:pic>
    <xdr:clientData/>
  </xdr:twoCellAnchor>
  <xdr:twoCellAnchor editAs="oneCell">
    <xdr:from>
      <xdr:col>29</xdr:col>
      <xdr:colOff>95250</xdr:colOff>
      <xdr:row>0</xdr:row>
      <xdr:rowOff>76200</xdr:rowOff>
    </xdr:from>
    <xdr:to>
      <xdr:col>43</xdr:col>
      <xdr:colOff>492786</xdr:colOff>
      <xdr:row>27</xdr:row>
      <xdr:rowOff>9837</xdr:rowOff>
    </xdr:to>
    <xdr:pic>
      <xdr:nvPicPr>
        <xdr:cNvPr id="7" name="Picture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6"/>
        <a:stretch>
          <a:fillRect/>
        </a:stretch>
      </xdr:blipFill>
      <xdr:spPr>
        <a:xfrm>
          <a:off x="17773650" y="76200"/>
          <a:ext cx="8931936" cy="48161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byk/OneDrive%20-%20AMERESCO/Desktop/All/SJI/SJI%20Startup/Application%20Forms/Workbooks/Custom%20Measure%20Workbook%20SJG%20081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ject Information"/>
      <sheetName val="Utility Information"/>
      <sheetName val="Measure 1"/>
      <sheetName val="Measure 2"/>
      <sheetName val="Measure 3"/>
      <sheetName val="Measure 4"/>
      <sheetName val="Measure 5"/>
      <sheetName val="Table"/>
      <sheetName val="Development"/>
    </sheetNames>
    <sheetDataSet>
      <sheetData sheetId="0"/>
      <sheetData sheetId="1"/>
      <sheetData sheetId="2"/>
      <sheetData sheetId="3"/>
      <sheetData sheetId="4"/>
      <sheetData sheetId="5"/>
      <sheetData sheetId="6"/>
      <sheetData sheetId="7"/>
      <sheetData sheetId="8">
        <row r="2">
          <cell r="A2" t="str">
            <v>Assembly</v>
          </cell>
        </row>
        <row r="3">
          <cell r="A3" t="str">
            <v>Auto repair</v>
          </cell>
        </row>
        <row r="4">
          <cell r="A4" t="str">
            <v>Dormitory</v>
          </cell>
        </row>
        <row r="5">
          <cell r="A5" t="str">
            <v>Hospital</v>
          </cell>
        </row>
        <row r="6">
          <cell r="A6" t="str">
            <v>Light industrial</v>
          </cell>
        </row>
        <row r="7">
          <cell r="A7" t="str">
            <v>Lodging – Hotel</v>
          </cell>
        </row>
        <row r="8">
          <cell r="A8" t="str">
            <v>Lodging – Motel</v>
          </cell>
        </row>
        <row r="9">
          <cell r="A9" t="str">
            <v>Office – large</v>
          </cell>
        </row>
        <row r="10">
          <cell r="A10" t="str">
            <v>Office – small</v>
          </cell>
        </row>
        <row r="11">
          <cell r="A11" t="str">
            <v>Other</v>
          </cell>
        </row>
        <row r="12">
          <cell r="A12" t="str">
            <v>Religious worship</v>
          </cell>
        </row>
        <row r="13">
          <cell r="A13" t="str">
            <v>Restaurant – fast food</v>
          </cell>
        </row>
        <row r="14">
          <cell r="A14" t="str">
            <v>Restaurant – full service</v>
          </cell>
        </row>
        <row r="15">
          <cell r="A15" t="str">
            <v>Retail – big box</v>
          </cell>
        </row>
        <row r="16">
          <cell r="A16" t="str">
            <v>Retail – Grocery</v>
          </cell>
        </row>
        <row r="17">
          <cell r="A17" t="str">
            <v>Retail – small</v>
          </cell>
        </row>
        <row r="18">
          <cell r="A18" t="str">
            <v>Retail – large</v>
          </cell>
        </row>
        <row r="19">
          <cell r="A19" t="str">
            <v>School – Community college</v>
          </cell>
        </row>
        <row r="20">
          <cell r="A20" t="str">
            <v>School – postsecondary</v>
          </cell>
        </row>
        <row r="21">
          <cell r="A21" t="str">
            <v>School – primary</v>
          </cell>
        </row>
        <row r="22">
          <cell r="A22" t="str">
            <v>School – secondary</v>
          </cell>
        </row>
        <row r="23">
          <cell r="A23" t="str">
            <v>Warehouse</v>
          </cell>
        </row>
        <row r="24">
          <cell r="A24" t="str">
            <v>Multifamily: Low-rise, Prior to 1979</v>
          </cell>
        </row>
        <row r="25">
          <cell r="A25" t="str">
            <v>Multifamily: Low-rise, From 1979 to 2006</v>
          </cell>
        </row>
        <row r="26">
          <cell r="A26" t="str">
            <v>Multifamily: Low-rise, From 2007 through present</v>
          </cell>
        </row>
        <row r="27">
          <cell r="A27" t="str">
            <v>Multifamily: High-rise, Prior to 1979</v>
          </cell>
        </row>
        <row r="28">
          <cell r="A28" t="str">
            <v>Multifamily: High-rise, From 1979 to 2006</v>
          </cell>
        </row>
        <row r="29">
          <cell r="A29" t="str">
            <v>Multifamily: High-rise, From 2007 through present</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arcgis.com/apps/webappviewer/index.html?id=96ec274c50a34890b23263f101e4ad9b"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SJGBusiness@appliedenergygroup.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SJGBusiness@appliedenergygroup.com"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C18"/>
  <sheetViews>
    <sheetView showGridLines="0" tabSelected="1" zoomScaleNormal="100" workbookViewId="0">
      <selection activeCell="C1" sqref="C1"/>
    </sheetView>
  </sheetViews>
  <sheetFormatPr defaultRowHeight="14.4" x14ac:dyDescent="0.3"/>
  <cols>
    <col min="1" max="1" width="124.6640625" customWidth="1"/>
  </cols>
  <sheetData>
    <row r="1" spans="1:3" ht="58.8" customHeight="1" x14ac:dyDescent="0.3"/>
    <row r="3" spans="1:3" s="4" customFormat="1" ht="23.4" x14ac:dyDescent="0.3">
      <c r="A3" s="9" t="s">
        <v>118</v>
      </c>
    </row>
    <row r="4" spans="1:3" ht="10.050000000000001" customHeight="1" x14ac:dyDescent="0.3">
      <c r="A4" s="1"/>
    </row>
    <row r="5" spans="1:3" ht="28.2" customHeight="1" x14ac:dyDescent="0.3">
      <c r="A5" s="7" t="s">
        <v>0</v>
      </c>
    </row>
    <row r="6" spans="1:3" ht="53.4" customHeight="1" x14ac:dyDescent="0.3">
      <c r="A6" s="135" t="s">
        <v>149</v>
      </c>
    </row>
    <row r="7" spans="1:3" ht="10.050000000000001" customHeight="1" x14ac:dyDescent="0.3">
      <c r="A7" s="163"/>
    </row>
    <row r="8" spans="1:3" ht="19.8" customHeight="1" x14ac:dyDescent="0.3">
      <c r="A8" s="7" t="s">
        <v>123</v>
      </c>
    </row>
    <row r="9" spans="1:3" ht="189" customHeight="1" x14ac:dyDescent="0.3">
      <c r="A9" s="137" t="s">
        <v>194</v>
      </c>
      <c r="C9" s="2" t="s">
        <v>124</v>
      </c>
    </row>
    <row r="10" spans="1:3" ht="10.050000000000001" customHeight="1" x14ac:dyDescent="0.3">
      <c r="A10" s="6"/>
    </row>
    <row r="11" spans="1:3" ht="18" x14ac:dyDescent="0.3">
      <c r="A11" s="7" t="s">
        <v>1</v>
      </c>
      <c r="B11" s="3"/>
    </row>
    <row r="12" spans="1:3" ht="26.4" customHeight="1" x14ac:dyDescent="0.3">
      <c r="A12" s="136" t="s">
        <v>2</v>
      </c>
    </row>
    <row r="13" spans="1:3" ht="49.8" customHeight="1" x14ac:dyDescent="0.3">
      <c r="A13" s="138" t="s">
        <v>120</v>
      </c>
    </row>
    <row r="14" spans="1:3" ht="30.6" customHeight="1" x14ac:dyDescent="0.3">
      <c r="A14" s="136" t="s">
        <v>3</v>
      </c>
    </row>
    <row r="15" spans="1:3" ht="28.8" x14ac:dyDescent="0.3">
      <c r="A15" s="137" t="s">
        <v>119</v>
      </c>
    </row>
    <row r="16" spans="1:3" ht="7.8" customHeight="1" x14ac:dyDescent="0.3">
      <c r="A16" s="8"/>
    </row>
    <row r="17" spans="1:1" ht="18" customHeight="1" x14ac:dyDescent="0.3">
      <c r="A17" s="7" t="s">
        <v>121</v>
      </c>
    </row>
    <row r="18" spans="1:1" ht="43.2" x14ac:dyDescent="0.3">
      <c r="A18" s="135" t="s">
        <v>122</v>
      </c>
    </row>
  </sheetData>
  <sheetProtection algorithmName="SHA-512" hashValue="c9KWBsEGncQwmhGnQXzX0l+X7lFCseCDudnBRUcYBkVYZRZgOtNGsUY1SrBiaa3WTi8KIxKvWBUxNBpO9HYz5A==" saltValue="6sbMhbeT27JgOnslo5+Tu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37021"/>
  </sheetPr>
  <dimension ref="B1:M32"/>
  <sheetViews>
    <sheetView showGridLines="0" zoomScaleNormal="100" workbookViewId="0">
      <selection activeCell="P2" sqref="P2"/>
    </sheetView>
  </sheetViews>
  <sheetFormatPr defaultRowHeight="14.4" x14ac:dyDescent="0.3"/>
  <cols>
    <col min="1" max="1" width="2" style="10" customWidth="1"/>
    <col min="2" max="2" width="15.88671875" style="10" customWidth="1"/>
    <col min="3" max="4" width="8.88671875" style="10"/>
    <col min="5" max="5" width="16.88671875" style="10" customWidth="1"/>
    <col min="6" max="10" width="8.88671875" style="10"/>
    <col min="11" max="11" width="18.44140625" style="10" customWidth="1"/>
    <col min="12" max="12" width="14.77734375" style="10" customWidth="1"/>
    <col min="13" max="16384" width="8.88671875" style="10"/>
  </cols>
  <sheetData>
    <row r="1" spans="2:13" ht="75" customHeight="1" x14ac:dyDescent="0.3">
      <c r="C1" s="64"/>
      <c r="D1" s="64"/>
      <c r="E1" s="64"/>
      <c r="F1" s="64"/>
      <c r="G1" s="64"/>
      <c r="H1" s="64"/>
      <c r="I1" s="64"/>
      <c r="J1" s="64"/>
      <c r="K1" s="64"/>
      <c r="L1" s="64"/>
      <c r="M1" s="64"/>
    </row>
    <row r="2" spans="2:13" ht="23.4" x14ac:dyDescent="0.3">
      <c r="B2" s="108" t="s">
        <v>125</v>
      </c>
      <c r="C2" s="111"/>
      <c r="D2" s="111"/>
      <c r="E2" s="111"/>
      <c r="F2" s="111"/>
      <c r="G2" s="111"/>
      <c r="H2" s="111"/>
      <c r="I2" s="111"/>
      <c r="J2" s="111"/>
      <c r="K2" s="167" t="str">
        <f>CONCATENATE("version"," ",(TEXT(Development!B3,"0.00")))</f>
        <v>version 1.00</v>
      </c>
      <c r="L2" s="167"/>
      <c r="M2" s="64"/>
    </row>
    <row r="3" spans="2:13" x14ac:dyDescent="0.3">
      <c r="B3" s="64"/>
      <c r="C3" s="64"/>
      <c r="D3" s="64"/>
      <c r="E3" s="64"/>
      <c r="F3" s="64"/>
      <c r="G3" s="64"/>
      <c r="H3" s="64"/>
      <c r="I3" s="64"/>
      <c r="J3" s="64"/>
      <c r="K3" s="64"/>
      <c r="L3" s="64"/>
      <c r="M3" s="64"/>
    </row>
    <row r="4" spans="2:13" x14ac:dyDescent="0.3">
      <c r="B4" s="64"/>
      <c r="C4" s="64"/>
      <c r="D4" s="64"/>
      <c r="E4" s="64"/>
      <c r="F4" s="64"/>
      <c r="G4" s="64"/>
      <c r="H4" s="64"/>
      <c r="I4" s="64"/>
      <c r="J4" s="64"/>
      <c r="K4" s="64"/>
      <c r="L4" s="64"/>
      <c r="M4" s="64"/>
    </row>
    <row r="5" spans="2:13" x14ac:dyDescent="0.3">
      <c r="B5" s="175" t="s">
        <v>4</v>
      </c>
      <c r="C5" s="175"/>
      <c r="D5" s="175"/>
      <c r="E5" s="175"/>
      <c r="F5" s="175"/>
      <c r="G5" s="175"/>
      <c r="H5" s="175"/>
      <c r="I5" s="175"/>
      <c r="J5" s="175"/>
      <c r="K5" s="175"/>
      <c r="L5" s="175"/>
      <c r="M5" s="64"/>
    </row>
    <row r="6" spans="2:13" x14ac:dyDescent="0.3">
      <c r="B6" s="112"/>
      <c r="C6" s="112"/>
      <c r="D6" s="112"/>
      <c r="E6" s="112"/>
      <c r="F6" s="112"/>
      <c r="G6" s="112"/>
      <c r="H6" s="112"/>
      <c r="I6" s="112"/>
      <c r="J6" s="112"/>
      <c r="K6" s="112"/>
      <c r="L6" s="112"/>
      <c r="M6" s="112"/>
    </row>
    <row r="7" spans="2:13" x14ac:dyDescent="0.3">
      <c r="B7" s="112"/>
      <c r="C7" s="113" t="s">
        <v>126</v>
      </c>
      <c r="D7" s="176"/>
      <c r="E7" s="176"/>
      <c r="F7" s="176"/>
      <c r="G7" s="112"/>
      <c r="H7" s="112"/>
      <c r="I7" s="113" t="s">
        <v>5</v>
      </c>
      <c r="J7" s="177"/>
      <c r="K7" s="178"/>
      <c r="L7" s="179"/>
      <c r="M7" s="112"/>
    </row>
    <row r="8" spans="2:13" x14ac:dyDescent="0.3">
      <c r="B8" s="112"/>
      <c r="C8" s="113" t="s">
        <v>127</v>
      </c>
      <c r="D8" s="177"/>
      <c r="E8" s="178"/>
      <c r="F8" s="179"/>
      <c r="G8" s="112"/>
      <c r="H8" s="112"/>
      <c r="I8" s="113" t="s">
        <v>6</v>
      </c>
      <c r="J8" s="177"/>
      <c r="K8" s="179"/>
      <c r="L8" s="114"/>
      <c r="M8" s="112"/>
    </row>
    <row r="9" spans="2:13" x14ac:dyDescent="0.3">
      <c r="B9" s="112"/>
      <c r="C9" s="113" t="s">
        <v>7</v>
      </c>
      <c r="D9" s="168"/>
      <c r="E9" s="169"/>
      <c r="F9" s="170"/>
      <c r="G9" s="112"/>
      <c r="H9" s="112"/>
      <c r="I9" s="113" t="s">
        <v>8</v>
      </c>
      <c r="J9" s="164"/>
      <c r="K9" s="171"/>
      <c r="L9" s="165"/>
      <c r="M9" s="112"/>
    </row>
    <row r="10" spans="2:13" x14ac:dyDescent="0.3">
      <c r="B10" s="112"/>
      <c r="C10" s="113" t="s">
        <v>9</v>
      </c>
      <c r="D10" s="172"/>
      <c r="E10" s="173"/>
      <c r="F10" s="174"/>
      <c r="G10" s="112"/>
      <c r="H10" s="112"/>
      <c r="I10" s="113" t="s">
        <v>128</v>
      </c>
      <c r="J10" s="180"/>
      <c r="K10" s="181"/>
      <c r="L10" s="182"/>
      <c r="M10" s="112"/>
    </row>
    <row r="11" spans="2:13" x14ac:dyDescent="0.3">
      <c r="B11" s="112"/>
      <c r="C11" s="112"/>
      <c r="D11" s="112"/>
      <c r="E11" s="112"/>
      <c r="F11" s="112"/>
      <c r="G11" s="112"/>
      <c r="M11" s="112"/>
    </row>
    <row r="12" spans="2:13" x14ac:dyDescent="0.3">
      <c r="B12" s="112"/>
      <c r="C12" s="112"/>
      <c r="D12" s="112"/>
      <c r="E12" s="112"/>
      <c r="F12" s="112"/>
      <c r="G12" s="112"/>
      <c r="H12" s="112"/>
      <c r="I12" s="112"/>
      <c r="J12" s="112"/>
      <c r="K12" s="112"/>
      <c r="L12" s="112"/>
      <c r="M12" s="112"/>
    </row>
    <row r="13" spans="2:13" x14ac:dyDescent="0.3">
      <c r="B13" s="175" t="s">
        <v>195</v>
      </c>
      <c r="C13" s="175"/>
      <c r="D13" s="175"/>
      <c r="E13" s="175"/>
      <c r="F13" s="175"/>
      <c r="G13" s="175"/>
      <c r="H13" s="175"/>
      <c r="I13" s="175"/>
      <c r="J13" s="175"/>
      <c r="K13" s="175"/>
      <c r="L13" s="175"/>
      <c r="M13" s="64"/>
    </row>
    <row r="14" spans="2:13" x14ac:dyDescent="0.3">
      <c r="B14" s="112"/>
      <c r="C14" s="112"/>
      <c r="D14" s="112"/>
      <c r="E14" s="112"/>
      <c r="F14" s="112"/>
      <c r="G14" s="112"/>
      <c r="H14" s="112"/>
      <c r="I14" s="112"/>
      <c r="J14" s="112"/>
      <c r="K14" s="112"/>
      <c r="L14" s="112"/>
      <c r="M14" s="112"/>
    </row>
    <row r="15" spans="2:13" x14ac:dyDescent="0.3">
      <c r="B15" s="112"/>
      <c r="C15" s="113" t="s">
        <v>126</v>
      </c>
      <c r="D15" s="177"/>
      <c r="E15" s="178"/>
      <c r="F15" s="179"/>
      <c r="G15" s="112"/>
      <c r="H15" s="112"/>
      <c r="I15" s="113" t="s">
        <v>131</v>
      </c>
      <c r="J15" s="177"/>
      <c r="K15" s="178"/>
      <c r="L15" s="179"/>
      <c r="M15" s="112"/>
    </row>
    <row r="16" spans="2:13" x14ac:dyDescent="0.3">
      <c r="B16" s="112"/>
      <c r="C16" s="113" t="s">
        <v>129</v>
      </c>
      <c r="D16" s="184"/>
      <c r="E16" s="184"/>
      <c r="F16" s="184"/>
      <c r="G16" s="112"/>
      <c r="H16" s="112"/>
      <c r="I16" s="113" t="s">
        <v>132</v>
      </c>
      <c r="J16" s="177"/>
      <c r="K16" s="179"/>
      <c r="L16" s="114"/>
      <c r="M16" s="112"/>
    </row>
    <row r="17" spans="2:13" x14ac:dyDescent="0.3">
      <c r="B17" s="112"/>
      <c r="C17" s="113" t="s">
        <v>130</v>
      </c>
      <c r="D17" s="183"/>
      <c r="E17" s="184"/>
      <c r="F17" s="184"/>
      <c r="G17" s="112"/>
      <c r="H17" s="112"/>
      <c r="I17" s="113"/>
      <c r="J17" s="113"/>
      <c r="K17" s="113"/>
      <c r="L17" s="113"/>
      <c r="M17" s="113"/>
    </row>
    <row r="18" spans="2:13" x14ac:dyDescent="0.3">
      <c r="B18" s="112"/>
      <c r="C18" s="112"/>
      <c r="D18" s="112"/>
      <c r="E18" s="112"/>
      <c r="F18" s="112"/>
      <c r="G18" s="112"/>
      <c r="H18" s="112"/>
      <c r="I18" s="112"/>
      <c r="J18" s="112"/>
      <c r="K18" s="112"/>
      <c r="L18" s="112"/>
      <c r="M18" s="112"/>
    </row>
    <row r="19" spans="2:13" x14ac:dyDescent="0.3">
      <c r="B19" s="175" t="s">
        <v>10</v>
      </c>
      <c r="C19" s="175"/>
      <c r="D19" s="175"/>
      <c r="E19" s="175"/>
      <c r="F19" s="175"/>
      <c r="G19" s="175"/>
      <c r="H19" s="175"/>
      <c r="I19" s="175"/>
      <c r="J19" s="175"/>
      <c r="K19" s="175"/>
      <c r="L19" s="175"/>
      <c r="M19" s="64"/>
    </row>
    <row r="20" spans="2:13" x14ac:dyDescent="0.3">
      <c r="B20" s="112"/>
      <c r="C20" s="112"/>
      <c r="D20" s="112"/>
      <c r="E20" s="112"/>
      <c r="F20" s="112"/>
      <c r="G20" s="112"/>
      <c r="H20" s="112"/>
      <c r="I20" s="112"/>
      <c r="J20" s="112"/>
      <c r="K20" s="112"/>
      <c r="L20" s="112"/>
      <c r="M20" s="112"/>
    </row>
    <row r="21" spans="2:13" x14ac:dyDescent="0.3">
      <c r="B21" s="112"/>
      <c r="C21" s="113"/>
      <c r="D21" s="113" t="s">
        <v>170</v>
      </c>
      <c r="E21" s="166"/>
      <c r="F21" s="166"/>
      <c r="G21" s="112"/>
      <c r="H21" s="10" t="s">
        <v>174</v>
      </c>
      <c r="I21" s="112"/>
      <c r="J21" s="112"/>
    </row>
    <row r="22" spans="2:13" x14ac:dyDescent="0.3">
      <c r="B22" s="112"/>
      <c r="C22" s="113"/>
      <c r="D22" s="113" t="s">
        <v>171</v>
      </c>
      <c r="E22" s="166"/>
      <c r="F22" s="166"/>
      <c r="G22" s="112"/>
      <c r="H22" s="112" t="s">
        <v>172</v>
      </c>
      <c r="I22" s="112"/>
      <c r="J22" s="112"/>
    </row>
    <row r="23" spans="2:13" x14ac:dyDescent="0.3">
      <c r="B23" s="112"/>
      <c r="C23" s="113"/>
      <c r="D23" s="113" t="s">
        <v>11</v>
      </c>
      <c r="E23" s="166"/>
      <c r="F23" s="166"/>
      <c r="G23" s="112"/>
      <c r="H23" s="12" t="s">
        <v>133</v>
      </c>
      <c r="I23" s="112"/>
      <c r="J23" s="112"/>
    </row>
    <row r="24" spans="2:13" x14ac:dyDescent="0.3">
      <c r="B24" s="112"/>
      <c r="C24" s="113"/>
      <c r="D24" s="113" t="s">
        <v>134</v>
      </c>
      <c r="E24" s="164"/>
      <c r="F24" s="165"/>
      <c r="G24" s="112"/>
      <c r="H24" s="10" t="s">
        <v>173</v>
      </c>
      <c r="I24" s="112"/>
      <c r="J24" s="113"/>
    </row>
    <row r="25" spans="2:13" x14ac:dyDescent="0.3">
      <c r="B25" s="112"/>
      <c r="C25" s="112"/>
      <c r="D25" s="112"/>
      <c r="E25" s="112"/>
      <c r="F25" s="112"/>
      <c r="G25" s="112"/>
      <c r="H25" s="112"/>
      <c r="I25" s="112"/>
      <c r="J25" s="112"/>
      <c r="K25" s="112"/>
      <c r="L25" s="112"/>
      <c r="M25" s="112"/>
    </row>
    <row r="26" spans="2:13" x14ac:dyDescent="0.3">
      <c r="G26" s="115"/>
    </row>
    <row r="27" spans="2:13" x14ac:dyDescent="0.3">
      <c r="G27" s="112"/>
    </row>
    <row r="28" spans="2:13" x14ac:dyDescent="0.3">
      <c r="G28" s="112"/>
    </row>
    <row r="29" spans="2:13" x14ac:dyDescent="0.3">
      <c r="G29" s="116"/>
    </row>
    <row r="30" spans="2:13" x14ac:dyDescent="0.3">
      <c r="G30" s="116"/>
    </row>
    <row r="31" spans="2:13" x14ac:dyDescent="0.3">
      <c r="B31" s="112"/>
      <c r="C31" s="112"/>
      <c r="D31" s="112"/>
      <c r="E31" s="113"/>
      <c r="F31" s="117"/>
      <c r="G31" s="112"/>
      <c r="H31" s="112"/>
      <c r="I31" s="113"/>
      <c r="J31" s="117"/>
      <c r="K31" s="112"/>
      <c r="L31" s="112"/>
      <c r="M31" s="112"/>
    </row>
    <row r="32" spans="2:13" x14ac:dyDescent="0.3">
      <c r="B32" s="112"/>
      <c r="C32" s="112"/>
      <c r="D32" s="112"/>
      <c r="E32" s="112"/>
      <c r="F32" s="112"/>
      <c r="G32" s="112"/>
      <c r="H32" s="112"/>
      <c r="I32" s="112"/>
      <c r="J32" s="112"/>
      <c r="K32" s="112"/>
      <c r="L32" s="112"/>
      <c r="M32" s="112"/>
    </row>
  </sheetData>
  <sheetProtection algorithmName="SHA-512" hashValue="D03mIlt5Ewo+1OJqOwe5FtDHWn0U9yYAD2Ii0HR0ITBGo55ATSL6aWqR85/eO8J4rncNKhOXyCkYIsFitw8EbQ==" saltValue="Lmux4SygGGNAVnxSnLuc4w==" spinCount="100000" sheet="1" objects="1" scenarios="1"/>
  <mergeCells count="21">
    <mergeCell ref="E22:F22"/>
    <mergeCell ref="D15:F15"/>
    <mergeCell ref="J15:L15"/>
    <mergeCell ref="D16:F16"/>
    <mergeCell ref="J16:K16"/>
    <mergeCell ref="E24:F24"/>
    <mergeCell ref="E23:F23"/>
    <mergeCell ref="K2:L2"/>
    <mergeCell ref="D9:F9"/>
    <mergeCell ref="J9:L9"/>
    <mergeCell ref="D10:F10"/>
    <mergeCell ref="B5:L5"/>
    <mergeCell ref="D7:F7"/>
    <mergeCell ref="J7:L7"/>
    <mergeCell ref="D8:F8"/>
    <mergeCell ref="J8:K8"/>
    <mergeCell ref="J10:L10"/>
    <mergeCell ref="B13:L13"/>
    <mergeCell ref="D17:F17"/>
    <mergeCell ref="B19:L19"/>
    <mergeCell ref="E21:F21"/>
  </mergeCells>
  <hyperlinks>
    <hyperlink ref="H23" r:id="rId1" xr:uid="{091FFA02-3C06-451D-8CD3-CC1A9CC5F8A7}"/>
  </hyperlinks>
  <pageMargins left="0.7" right="0.7" top="0.75" bottom="0.75" header="0.3" footer="0.3"/>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Lookups!$A$4:$A$5</xm:f>
          </x14:formula1>
          <xm:sqref>E21:F24</xm:sqref>
        </x14:dataValidation>
        <x14:dataValidation type="list" allowBlank="1" showInputMessage="1" showErrorMessage="1" xr:uid="{00000000-0002-0000-0200-000002000000}">
          <x14:formula1>
            <xm:f>Lookups!$C$3:$C$26</xm:f>
          </x14:formula1>
          <xm:sqref>J9:L9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2E060-776B-445B-94D2-4D934C48A1A7}">
  <dimension ref="A1"/>
  <sheetViews>
    <sheetView workbookViewId="0">
      <selection activeCell="E42" sqref="E42"/>
    </sheetView>
  </sheetViews>
  <sheetFormatPr defaultRowHeight="14.4" x14ac:dyDescent="0.3"/>
  <cols>
    <col min="1" max="1" width="92.5546875" customWidth="1"/>
    <col min="2" max="2" width="17.5546875" customWidth="1"/>
  </cols>
  <sheetData/>
  <sheetProtection algorithmName="SHA-512" hashValue="uSZtdNz495YS0+F8lp43ojbpk+Gm3u42EvYlDf/C5aNxyKc76M+n2NKM+9FpcnKyz5sWyxAo6k9cd+lZeyluoQ==" saltValue="M+Mlbc9dr3uwmwBFJAogMA=="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37021"/>
  </sheetPr>
  <dimension ref="A1:AC26"/>
  <sheetViews>
    <sheetView showGridLines="0" zoomScale="80" zoomScaleNormal="80" workbookViewId="0">
      <selection activeCell="E6" sqref="E6"/>
    </sheetView>
  </sheetViews>
  <sheetFormatPr defaultRowHeight="14.4" outlineLevelCol="1" x14ac:dyDescent="0.3"/>
  <cols>
    <col min="1" max="1" width="10.109375" style="10" customWidth="1"/>
    <col min="2" max="2" width="21.6640625" style="10" bestFit="1" customWidth="1"/>
    <col min="3" max="3" width="11.33203125" style="10" bestFit="1" customWidth="1"/>
    <col min="4" max="4" width="35.33203125" style="10" customWidth="1"/>
    <col min="5" max="5" width="21.88671875" style="10" customWidth="1"/>
    <col min="6" max="11" width="20.6640625" style="10" customWidth="1"/>
    <col min="12" max="12" width="26.33203125" style="10" customWidth="1"/>
    <col min="13" max="13" width="22.109375" style="10" customWidth="1"/>
    <col min="14" max="14" width="19.44140625" style="10" customWidth="1"/>
    <col min="15" max="15" width="18" style="10" bestFit="1" customWidth="1"/>
    <col min="16" max="17" width="20.6640625" style="10" customWidth="1"/>
    <col min="18" max="18" width="26.5546875" style="10" customWidth="1"/>
    <col min="19" max="19" width="18.33203125" style="10" customWidth="1" outlineLevel="1"/>
    <col min="20" max="20" width="24.88671875" style="10" customWidth="1" outlineLevel="1"/>
    <col min="21" max="21" width="18.33203125" style="10" customWidth="1" outlineLevel="1"/>
    <col min="22" max="22" width="19.44140625" style="10" customWidth="1" outlineLevel="1"/>
    <col min="23" max="23" width="16.6640625" style="10" customWidth="1" outlineLevel="1"/>
    <col min="24" max="24" width="23.6640625" style="10" customWidth="1" outlineLevel="1"/>
    <col min="25" max="25" width="17.44140625" style="10" customWidth="1"/>
    <col min="26" max="26" width="25.44140625" style="10" customWidth="1"/>
    <col min="27" max="27" width="18.88671875" style="10" customWidth="1"/>
    <col min="28" max="28" width="29.44140625" style="10" customWidth="1"/>
    <col min="29" max="29" width="20" style="10" customWidth="1"/>
    <col min="30" max="16384" width="8.88671875" style="10"/>
  </cols>
  <sheetData>
    <row r="1" spans="1:29" ht="30" customHeight="1" x14ac:dyDescent="0.45">
      <c r="A1" s="191" t="s">
        <v>135</v>
      </c>
      <c r="B1" s="191"/>
      <c r="C1" s="191"/>
      <c r="D1" s="191"/>
      <c r="F1" s="11"/>
      <c r="G1" s="11"/>
      <c r="H1" s="11"/>
      <c r="I1" s="11"/>
      <c r="J1" s="11"/>
      <c r="K1" s="11"/>
      <c r="L1" s="11"/>
      <c r="M1" s="11"/>
      <c r="N1" s="11"/>
      <c r="O1" s="11"/>
      <c r="P1" s="11"/>
      <c r="Q1" s="11"/>
    </row>
    <row r="2" spans="1:29" ht="15" thickBot="1" x14ac:dyDescent="0.35">
      <c r="A2" s="13"/>
      <c r="B2" s="13"/>
      <c r="C2" s="13"/>
      <c r="D2" s="13"/>
      <c r="E2" s="13"/>
    </row>
    <row r="3" spans="1:29" ht="19.8" customHeight="1" thickBot="1" x14ac:dyDescent="0.4">
      <c r="A3" s="13"/>
      <c r="B3" s="13"/>
      <c r="C3" s="13"/>
      <c r="D3" s="13"/>
      <c r="E3" s="13"/>
      <c r="F3" s="185" t="s">
        <v>136</v>
      </c>
      <c r="G3" s="186"/>
      <c r="H3" s="186"/>
      <c r="I3" s="186"/>
      <c r="J3" s="186"/>
      <c r="K3" s="186"/>
      <c r="L3" s="186"/>
      <c r="M3" s="186"/>
      <c r="N3" s="186"/>
      <c r="O3" s="186"/>
      <c r="P3" s="186"/>
      <c r="Q3" s="186"/>
      <c r="R3" s="186"/>
      <c r="S3" s="186"/>
      <c r="T3" s="187"/>
      <c r="U3" s="185" t="s">
        <v>137</v>
      </c>
      <c r="V3" s="186"/>
      <c r="W3" s="186"/>
      <c r="X3" s="186"/>
      <c r="Y3" s="186"/>
      <c r="Z3" s="186"/>
      <c r="AA3" s="186"/>
      <c r="AB3" s="186"/>
      <c r="AC3" s="187"/>
    </row>
    <row r="4" spans="1:29" ht="19.8" customHeight="1" thickBot="1" x14ac:dyDescent="0.4">
      <c r="A4" s="14"/>
      <c r="B4" s="14"/>
      <c r="C4" s="14"/>
      <c r="D4" s="14"/>
      <c r="E4" s="14"/>
      <c r="F4" s="185" t="s">
        <v>139</v>
      </c>
      <c r="G4" s="186"/>
      <c r="H4" s="186"/>
      <c r="I4" s="186"/>
      <c r="J4" s="186"/>
      <c r="K4" s="186"/>
      <c r="L4" s="186"/>
      <c r="M4" s="186"/>
      <c r="N4" s="186"/>
      <c r="O4" s="186"/>
      <c r="P4" s="186"/>
      <c r="Q4" s="186"/>
      <c r="R4" s="186"/>
      <c r="S4" s="186"/>
      <c r="T4" s="187"/>
      <c r="U4" s="188" t="s">
        <v>138</v>
      </c>
      <c r="V4" s="189"/>
      <c r="W4" s="189"/>
      <c r="X4" s="189"/>
      <c r="Y4" s="189"/>
      <c r="Z4" s="189"/>
      <c r="AA4" s="189"/>
      <c r="AB4" s="189"/>
      <c r="AC4" s="190"/>
    </row>
    <row r="5" spans="1:29" ht="72" x14ac:dyDescent="0.3">
      <c r="B5" s="15" t="s">
        <v>89</v>
      </c>
      <c r="C5" s="15" t="s">
        <v>64</v>
      </c>
      <c r="D5" s="15" t="s">
        <v>140</v>
      </c>
      <c r="E5" s="15" t="s">
        <v>113</v>
      </c>
      <c r="F5" s="16" t="s">
        <v>65</v>
      </c>
      <c r="G5" s="16" t="s">
        <v>66</v>
      </c>
      <c r="H5" s="16" t="s">
        <v>67</v>
      </c>
      <c r="I5" s="16" t="s">
        <v>68</v>
      </c>
      <c r="J5" s="16" t="s">
        <v>69</v>
      </c>
      <c r="K5" s="16" t="s">
        <v>70</v>
      </c>
      <c r="L5" s="16" t="s">
        <v>71</v>
      </c>
      <c r="M5" s="16" t="s">
        <v>72</v>
      </c>
      <c r="N5" s="16" t="s">
        <v>73</v>
      </c>
      <c r="O5" s="16" t="s">
        <v>77</v>
      </c>
      <c r="P5" s="16" t="s">
        <v>78</v>
      </c>
      <c r="Q5" s="16" t="s">
        <v>74</v>
      </c>
      <c r="R5" s="16" t="s">
        <v>75</v>
      </c>
      <c r="S5" s="16" t="s">
        <v>76</v>
      </c>
      <c r="T5" s="17" t="s">
        <v>88</v>
      </c>
      <c r="U5" s="18" t="s">
        <v>79</v>
      </c>
      <c r="V5" s="16" t="s">
        <v>80</v>
      </c>
      <c r="W5" s="16" t="s">
        <v>81</v>
      </c>
      <c r="X5" s="16" t="s">
        <v>82</v>
      </c>
      <c r="Y5" s="16" t="s">
        <v>83</v>
      </c>
      <c r="Z5" s="16" t="s">
        <v>84</v>
      </c>
      <c r="AA5" s="16" t="s">
        <v>85</v>
      </c>
      <c r="AB5" s="16" t="s">
        <v>86</v>
      </c>
      <c r="AC5" s="16" t="s">
        <v>87</v>
      </c>
    </row>
    <row r="6" spans="1:29" ht="24.9" customHeight="1" x14ac:dyDescent="0.3">
      <c r="A6" s="153" t="s">
        <v>14</v>
      </c>
      <c r="B6" s="154" t="s">
        <v>15</v>
      </c>
      <c r="C6" s="155" t="s">
        <v>196</v>
      </c>
      <c r="D6" s="159" t="s">
        <v>50</v>
      </c>
      <c r="E6" s="157">
        <v>3</v>
      </c>
      <c r="F6" s="157" t="s">
        <v>17</v>
      </c>
      <c r="G6" s="157" t="s">
        <v>17</v>
      </c>
      <c r="H6" s="157" t="s">
        <v>17</v>
      </c>
      <c r="I6" s="157" t="s">
        <v>17</v>
      </c>
      <c r="J6" s="157" t="s">
        <v>17</v>
      </c>
      <c r="K6" s="157" t="s">
        <v>17</v>
      </c>
      <c r="L6" s="157" t="s">
        <v>17</v>
      </c>
      <c r="M6" s="157" t="s">
        <v>17</v>
      </c>
      <c r="N6" s="157" t="s">
        <v>17</v>
      </c>
      <c r="O6" s="157" t="s">
        <v>17</v>
      </c>
      <c r="P6" s="157" t="s">
        <v>17</v>
      </c>
      <c r="Q6" s="157" t="s">
        <v>17</v>
      </c>
      <c r="R6" s="157" t="s">
        <v>17</v>
      </c>
      <c r="S6" s="157" t="s">
        <v>17</v>
      </c>
      <c r="T6" s="160" t="s">
        <v>17</v>
      </c>
      <c r="U6" s="161" t="s">
        <v>17</v>
      </c>
      <c r="V6" s="157" t="s">
        <v>17</v>
      </c>
      <c r="W6" s="157" t="s">
        <v>17</v>
      </c>
      <c r="X6" s="157" t="s">
        <v>17</v>
      </c>
      <c r="Y6" s="157" t="s">
        <v>17</v>
      </c>
      <c r="Z6" s="157" t="s">
        <v>17</v>
      </c>
      <c r="AA6" s="157" t="s">
        <v>17</v>
      </c>
      <c r="AB6" s="157" t="s">
        <v>17</v>
      </c>
      <c r="AC6" s="157" t="s">
        <v>17</v>
      </c>
    </row>
    <row r="7" spans="1:29" ht="24.6" customHeight="1" x14ac:dyDescent="0.3">
      <c r="A7" s="19">
        <v>1</v>
      </c>
      <c r="B7" s="20"/>
      <c r="C7" s="21"/>
      <c r="D7" s="22"/>
      <c r="E7" s="23"/>
      <c r="F7" s="23"/>
      <c r="G7" s="23"/>
      <c r="H7" s="23"/>
      <c r="I7" s="23"/>
      <c r="J7" s="23"/>
      <c r="K7" s="23"/>
      <c r="L7" s="23"/>
      <c r="M7" s="23"/>
      <c r="N7" s="23"/>
      <c r="O7" s="23"/>
      <c r="P7" s="23"/>
      <c r="Q7" s="23"/>
      <c r="R7" s="23"/>
      <c r="S7" s="23"/>
      <c r="T7" s="25"/>
      <c r="U7" s="23"/>
      <c r="V7" s="23"/>
      <c r="W7" s="23"/>
      <c r="X7" s="23"/>
      <c r="Y7" s="23"/>
      <c r="Z7" s="23"/>
      <c r="AA7" s="23"/>
      <c r="AB7" s="23"/>
      <c r="AC7" s="23"/>
    </row>
    <row r="8" spans="1:29" ht="24.9" customHeight="1" x14ac:dyDescent="0.3">
      <c r="A8" s="19">
        <v>2</v>
      </c>
      <c r="B8" s="20"/>
      <c r="C8" s="21"/>
      <c r="D8" s="22"/>
      <c r="E8" s="23"/>
      <c r="F8" s="23"/>
      <c r="G8" s="23"/>
      <c r="H8" s="23"/>
      <c r="I8" s="23"/>
      <c r="J8" s="23"/>
      <c r="K8" s="23"/>
      <c r="L8" s="23"/>
      <c r="M8" s="23"/>
      <c r="N8" s="23"/>
      <c r="O8" s="23"/>
      <c r="P8" s="23"/>
      <c r="Q8" s="23"/>
      <c r="R8" s="23"/>
      <c r="S8" s="23"/>
      <c r="T8" s="25"/>
      <c r="U8" s="24"/>
      <c r="V8" s="23"/>
      <c r="W8" s="23"/>
      <c r="X8" s="23"/>
      <c r="Y8" s="23"/>
      <c r="Z8" s="23"/>
      <c r="AA8" s="23"/>
      <c r="AB8" s="23"/>
      <c r="AC8" s="23"/>
    </row>
    <row r="9" spans="1:29" ht="24.9" customHeight="1" x14ac:dyDescent="0.3">
      <c r="A9" s="19">
        <v>3</v>
      </c>
      <c r="B9" s="20"/>
      <c r="C9" s="21"/>
      <c r="D9" s="22"/>
      <c r="E9" s="23"/>
      <c r="F9" s="23"/>
      <c r="G9" s="23"/>
      <c r="H9" s="23"/>
      <c r="I9" s="23"/>
      <c r="J9" s="23"/>
      <c r="K9" s="23"/>
      <c r="L9" s="23"/>
      <c r="M9" s="23"/>
      <c r="N9" s="23"/>
      <c r="O9" s="23"/>
      <c r="P9" s="23"/>
      <c r="Q9" s="23"/>
      <c r="R9" s="23"/>
      <c r="S9" s="23"/>
      <c r="T9" s="25"/>
      <c r="U9" s="24"/>
      <c r="V9" s="23"/>
      <c r="W9" s="23"/>
      <c r="X9" s="23"/>
      <c r="Y9" s="23"/>
      <c r="Z9" s="23"/>
      <c r="AA9" s="23"/>
      <c r="AB9" s="23"/>
      <c r="AC9" s="23"/>
    </row>
    <row r="10" spans="1:29" ht="24.9" customHeight="1" x14ac:dyDescent="0.3">
      <c r="A10" s="19">
        <v>4</v>
      </c>
      <c r="B10" s="20"/>
      <c r="C10" s="21"/>
      <c r="D10" s="22"/>
      <c r="E10" s="23"/>
      <c r="F10" s="23"/>
      <c r="G10" s="23"/>
      <c r="H10" s="23"/>
      <c r="I10" s="23"/>
      <c r="J10" s="23"/>
      <c r="K10" s="23"/>
      <c r="L10" s="23"/>
      <c r="M10" s="23"/>
      <c r="N10" s="23"/>
      <c r="O10" s="23"/>
      <c r="P10" s="23"/>
      <c r="Q10" s="23"/>
      <c r="R10" s="23"/>
      <c r="S10" s="23"/>
      <c r="T10" s="25"/>
      <c r="U10" s="24"/>
      <c r="V10" s="23"/>
      <c r="W10" s="23"/>
      <c r="X10" s="23"/>
      <c r="Y10" s="23"/>
      <c r="Z10" s="23"/>
      <c r="AA10" s="23"/>
      <c r="AB10" s="23"/>
      <c r="AC10" s="23"/>
    </row>
    <row r="11" spans="1:29" ht="24.9" customHeight="1" x14ac:dyDescent="0.3">
      <c r="A11" s="19">
        <v>5</v>
      </c>
      <c r="B11" s="20"/>
      <c r="C11" s="21"/>
      <c r="D11" s="22"/>
      <c r="E11" s="23"/>
      <c r="F11" s="23"/>
      <c r="G11" s="23"/>
      <c r="H11" s="23"/>
      <c r="I11" s="23"/>
      <c r="J11" s="23"/>
      <c r="K11" s="23"/>
      <c r="L11" s="23"/>
      <c r="M11" s="23"/>
      <c r="N11" s="23"/>
      <c r="O11" s="23"/>
      <c r="P11" s="23"/>
      <c r="Q11" s="23"/>
      <c r="R11" s="23"/>
      <c r="S11" s="23"/>
      <c r="T11" s="25"/>
      <c r="U11" s="24"/>
      <c r="V11" s="23"/>
      <c r="W11" s="23"/>
      <c r="X11" s="23"/>
      <c r="Y11" s="23"/>
      <c r="Z11" s="23"/>
      <c r="AA11" s="23"/>
      <c r="AB11" s="23"/>
      <c r="AC11" s="23"/>
    </row>
    <row r="12" spans="1:29" ht="24.9" customHeight="1" x14ac:dyDescent="0.3">
      <c r="A12" s="19">
        <v>6</v>
      </c>
      <c r="B12" s="20"/>
      <c r="C12" s="21"/>
      <c r="D12" s="22"/>
      <c r="E12" s="23"/>
      <c r="F12" s="23"/>
      <c r="G12" s="23"/>
      <c r="H12" s="23"/>
      <c r="I12" s="23"/>
      <c r="J12" s="23"/>
      <c r="K12" s="23"/>
      <c r="L12" s="23"/>
      <c r="M12" s="23"/>
      <c r="N12" s="23"/>
      <c r="O12" s="23"/>
      <c r="P12" s="23"/>
      <c r="Q12" s="23"/>
      <c r="R12" s="23"/>
      <c r="S12" s="23"/>
      <c r="T12" s="25"/>
      <c r="U12" s="24"/>
      <c r="V12" s="23"/>
      <c r="W12" s="23"/>
      <c r="X12" s="23"/>
      <c r="Y12" s="23"/>
      <c r="Z12" s="23"/>
      <c r="AA12" s="23"/>
      <c r="AB12" s="23"/>
      <c r="AC12" s="23"/>
    </row>
    <row r="13" spans="1:29" ht="24.9" customHeight="1" x14ac:dyDescent="0.3">
      <c r="A13" s="19">
        <v>7</v>
      </c>
      <c r="B13" s="20"/>
      <c r="C13" s="21"/>
      <c r="D13" s="22"/>
      <c r="E13" s="23"/>
      <c r="F13" s="23"/>
      <c r="G13" s="23"/>
      <c r="H13" s="23"/>
      <c r="I13" s="23"/>
      <c r="J13" s="23"/>
      <c r="K13" s="23"/>
      <c r="L13" s="23"/>
      <c r="M13" s="23"/>
      <c r="N13" s="23"/>
      <c r="O13" s="23"/>
      <c r="P13" s="23"/>
      <c r="Q13" s="23"/>
      <c r="R13" s="23"/>
      <c r="S13" s="23"/>
      <c r="T13" s="25"/>
      <c r="U13" s="24"/>
      <c r="V13" s="23"/>
      <c r="W13" s="23"/>
      <c r="X13" s="23"/>
      <c r="Y13" s="23"/>
      <c r="Z13" s="23"/>
      <c r="AA13" s="23"/>
      <c r="AB13" s="23"/>
      <c r="AC13" s="23"/>
    </row>
    <row r="14" spans="1:29" ht="24.9" customHeight="1" x14ac:dyDescent="0.3">
      <c r="A14" s="19">
        <v>8</v>
      </c>
      <c r="B14" s="20"/>
      <c r="C14" s="21"/>
      <c r="D14" s="22"/>
      <c r="E14" s="23"/>
      <c r="F14" s="23"/>
      <c r="G14" s="23"/>
      <c r="H14" s="23"/>
      <c r="I14" s="23"/>
      <c r="J14" s="23"/>
      <c r="K14" s="23"/>
      <c r="L14" s="23"/>
      <c r="M14" s="23"/>
      <c r="N14" s="23"/>
      <c r="O14" s="23"/>
      <c r="P14" s="23"/>
      <c r="Q14" s="23"/>
      <c r="R14" s="23"/>
      <c r="S14" s="23"/>
      <c r="T14" s="25"/>
      <c r="U14" s="24"/>
      <c r="V14" s="23"/>
      <c r="W14" s="23"/>
      <c r="X14" s="23"/>
      <c r="Y14" s="23"/>
      <c r="Z14" s="23"/>
      <c r="AA14" s="23"/>
      <c r="AB14" s="23"/>
      <c r="AC14" s="23"/>
    </row>
    <row r="15" spans="1:29" ht="24.9" customHeight="1" x14ac:dyDescent="0.3">
      <c r="A15" s="19">
        <v>9</v>
      </c>
      <c r="B15" s="20"/>
      <c r="C15" s="21"/>
      <c r="D15" s="22"/>
      <c r="E15" s="23"/>
      <c r="F15" s="23"/>
      <c r="G15" s="23"/>
      <c r="H15" s="23"/>
      <c r="I15" s="23"/>
      <c r="J15" s="23"/>
      <c r="K15" s="23"/>
      <c r="L15" s="23"/>
      <c r="M15" s="23"/>
      <c r="N15" s="23"/>
      <c r="O15" s="23"/>
      <c r="P15" s="23"/>
      <c r="Q15" s="23"/>
      <c r="R15" s="23"/>
      <c r="S15" s="23"/>
      <c r="T15" s="25"/>
      <c r="U15" s="24"/>
      <c r="V15" s="23"/>
      <c r="W15" s="23"/>
      <c r="X15" s="23"/>
      <c r="Y15" s="23"/>
      <c r="Z15" s="23"/>
      <c r="AA15" s="23"/>
      <c r="AB15" s="23"/>
      <c r="AC15" s="23"/>
    </row>
    <row r="16" spans="1:29" ht="24.9" customHeight="1" x14ac:dyDescent="0.3">
      <c r="A16" s="19">
        <v>10</v>
      </c>
      <c r="B16" s="20"/>
      <c r="C16" s="21"/>
      <c r="D16" s="22"/>
      <c r="E16" s="23"/>
      <c r="F16" s="23"/>
      <c r="G16" s="23"/>
      <c r="H16" s="23"/>
      <c r="I16" s="23"/>
      <c r="J16" s="23"/>
      <c r="K16" s="23"/>
      <c r="L16" s="23"/>
      <c r="M16" s="23"/>
      <c r="N16" s="23"/>
      <c r="O16" s="23"/>
      <c r="P16" s="23"/>
      <c r="Q16" s="23"/>
      <c r="R16" s="23"/>
      <c r="S16" s="23"/>
      <c r="T16" s="25"/>
      <c r="U16" s="24"/>
      <c r="V16" s="23"/>
      <c r="W16" s="23"/>
      <c r="X16" s="23"/>
      <c r="Y16" s="23"/>
      <c r="Z16" s="23"/>
      <c r="AA16" s="23"/>
      <c r="AB16" s="23"/>
      <c r="AC16" s="23"/>
    </row>
    <row r="17" spans="1:29" ht="24.9" customHeight="1" x14ac:dyDescent="0.3">
      <c r="A17" s="19">
        <v>11</v>
      </c>
      <c r="B17" s="20"/>
      <c r="C17" s="21"/>
      <c r="D17" s="22"/>
      <c r="E17" s="23"/>
      <c r="F17" s="23"/>
      <c r="G17" s="23"/>
      <c r="H17" s="23"/>
      <c r="I17" s="23"/>
      <c r="J17" s="23"/>
      <c r="K17" s="23"/>
      <c r="L17" s="23"/>
      <c r="M17" s="23"/>
      <c r="N17" s="23"/>
      <c r="O17" s="23"/>
      <c r="P17" s="23"/>
      <c r="Q17" s="23"/>
      <c r="R17" s="23"/>
      <c r="S17" s="23"/>
      <c r="T17" s="25"/>
      <c r="U17" s="24"/>
      <c r="V17" s="23"/>
      <c r="W17" s="23"/>
      <c r="X17" s="23"/>
      <c r="Y17" s="23"/>
      <c r="Z17" s="23"/>
      <c r="AA17" s="23"/>
      <c r="AB17" s="23"/>
      <c r="AC17" s="23"/>
    </row>
    <row r="18" spans="1:29" ht="24.9" customHeight="1" x14ac:dyDescent="0.3">
      <c r="A18" s="19">
        <v>12</v>
      </c>
      <c r="B18" s="20"/>
      <c r="C18" s="21"/>
      <c r="D18" s="22"/>
      <c r="E18" s="23"/>
      <c r="F18" s="23"/>
      <c r="G18" s="23"/>
      <c r="H18" s="23"/>
      <c r="I18" s="23"/>
      <c r="J18" s="23"/>
      <c r="K18" s="23"/>
      <c r="L18" s="23"/>
      <c r="M18" s="23"/>
      <c r="N18" s="23"/>
      <c r="O18" s="23"/>
      <c r="P18" s="23"/>
      <c r="Q18" s="23"/>
      <c r="R18" s="23"/>
      <c r="S18" s="23"/>
      <c r="T18" s="25"/>
      <c r="U18" s="24"/>
      <c r="V18" s="23"/>
      <c r="W18" s="23"/>
      <c r="X18" s="23"/>
      <c r="Y18" s="23"/>
      <c r="Z18" s="23"/>
      <c r="AA18" s="23"/>
      <c r="AB18" s="23"/>
      <c r="AC18" s="23"/>
    </row>
    <row r="19" spans="1:29" ht="24.9" customHeight="1" x14ac:dyDescent="0.3">
      <c r="A19" s="19">
        <v>13</v>
      </c>
      <c r="B19" s="20"/>
      <c r="C19" s="21"/>
      <c r="D19" s="22"/>
      <c r="E19" s="23"/>
      <c r="F19" s="23"/>
      <c r="G19" s="23"/>
      <c r="H19" s="23"/>
      <c r="I19" s="23"/>
      <c r="J19" s="23"/>
      <c r="K19" s="23"/>
      <c r="L19" s="23"/>
      <c r="M19" s="23"/>
      <c r="N19" s="23"/>
      <c r="O19" s="23"/>
      <c r="P19" s="23"/>
      <c r="Q19" s="23"/>
      <c r="R19" s="23"/>
      <c r="S19" s="23"/>
      <c r="T19" s="25"/>
      <c r="U19" s="24"/>
      <c r="V19" s="23"/>
      <c r="W19" s="23"/>
      <c r="X19" s="23"/>
      <c r="Y19" s="23"/>
      <c r="Z19" s="23"/>
      <c r="AA19" s="23"/>
      <c r="AB19" s="23"/>
      <c r="AC19" s="23"/>
    </row>
    <row r="20" spans="1:29" ht="24.9" customHeight="1" x14ac:dyDescent="0.3">
      <c r="A20" s="19">
        <v>14</v>
      </c>
      <c r="B20" s="20"/>
      <c r="C20" s="21"/>
      <c r="D20" s="22"/>
      <c r="E20" s="23"/>
      <c r="F20" s="23"/>
      <c r="G20" s="23"/>
      <c r="H20" s="23"/>
      <c r="I20" s="23"/>
      <c r="J20" s="23"/>
      <c r="K20" s="23"/>
      <c r="L20" s="23"/>
      <c r="M20" s="23"/>
      <c r="N20" s="23"/>
      <c r="O20" s="23"/>
      <c r="P20" s="23"/>
      <c r="Q20" s="23"/>
      <c r="R20" s="23"/>
      <c r="S20" s="23"/>
      <c r="T20" s="25"/>
      <c r="U20" s="24"/>
      <c r="V20" s="23"/>
      <c r="W20" s="23"/>
      <c r="X20" s="23"/>
      <c r="Y20" s="23"/>
      <c r="Z20" s="23"/>
      <c r="AA20" s="23"/>
      <c r="AB20" s="23"/>
      <c r="AC20" s="23"/>
    </row>
    <row r="21" spans="1:29" ht="24.9" customHeight="1" x14ac:dyDescent="0.3">
      <c r="A21" s="19">
        <v>15</v>
      </c>
      <c r="B21" s="20"/>
      <c r="C21" s="21"/>
      <c r="D21" s="22"/>
      <c r="E21" s="23"/>
      <c r="F21" s="23"/>
      <c r="G21" s="23"/>
      <c r="H21" s="23"/>
      <c r="I21" s="23"/>
      <c r="J21" s="23"/>
      <c r="K21" s="23"/>
      <c r="L21" s="23"/>
      <c r="M21" s="23"/>
      <c r="N21" s="23"/>
      <c r="O21" s="23"/>
      <c r="P21" s="23"/>
      <c r="Q21" s="23"/>
      <c r="R21" s="23"/>
      <c r="S21" s="23"/>
      <c r="T21" s="25"/>
      <c r="U21" s="24"/>
      <c r="V21" s="23"/>
      <c r="W21" s="23"/>
      <c r="X21" s="23"/>
      <c r="Y21" s="23"/>
      <c r="Z21" s="23"/>
      <c r="AA21" s="23"/>
      <c r="AB21" s="23"/>
      <c r="AC21" s="23"/>
    </row>
    <row r="22" spans="1:29" ht="24.9" customHeight="1" x14ac:dyDescent="0.3">
      <c r="A22" s="19">
        <v>16</v>
      </c>
      <c r="B22" s="20"/>
      <c r="C22" s="21"/>
      <c r="D22" s="22"/>
      <c r="E22" s="23"/>
      <c r="F22" s="23"/>
      <c r="G22" s="23"/>
      <c r="H22" s="23"/>
      <c r="I22" s="23"/>
      <c r="J22" s="23"/>
      <c r="K22" s="23"/>
      <c r="L22" s="23"/>
      <c r="M22" s="23"/>
      <c r="N22" s="23"/>
      <c r="O22" s="23"/>
      <c r="P22" s="23"/>
      <c r="Q22" s="23"/>
      <c r="R22" s="23"/>
      <c r="S22" s="23"/>
      <c r="T22" s="25"/>
      <c r="U22" s="24"/>
      <c r="V22" s="23"/>
      <c r="W22" s="23"/>
      <c r="X22" s="23"/>
      <c r="Y22" s="23"/>
      <c r="Z22" s="23"/>
      <c r="AA22" s="23"/>
      <c r="AB22" s="23"/>
      <c r="AC22" s="23"/>
    </row>
    <row r="23" spans="1:29" ht="24.9" customHeight="1" x14ac:dyDescent="0.3">
      <c r="A23" s="19">
        <v>17</v>
      </c>
      <c r="B23" s="20"/>
      <c r="C23" s="21"/>
      <c r="D23" s="22"/>
      <c r="E23" s="23"/>
      <c r="F23" s="23"/>
      <c r="G23" s="23"/>
      <c r="H23" s="23"/>
      <c r="I23" s="23"/>
      <c r="J23" s="23"/>
      <c r="K23" s="23"/>
      <c r="L23" s="23"/>
      <c r="M23" s="23"/>
      <c r="N23" s="23"/>
      <c r="O23" s="23"/>
      <c r="P23" s="23"/>
      <c r="Q23" s="23"/>
      <c r="R23" s="23"/>
      <c r="S23" s="23"/>
      <c r="T23" s="25"/>
      <c r="U23" s="24"/>
      <c r="V23" s="23"/>
      <c r="W23" s="23"/>
      <c r="X23" s="23"/>
      <c r="Y23" s="23"/>
      <c r="Z23" s="23"/>
      <c r="AA23" s="23"/>
      <c r="AB23" s="23"/>
      <c r="AC23" s="23"/>
    </row>
    <row r="24" spans="1:29" ht="24.9" customHeight="1" x14ac:dyDescent="0.3">
      <c r="A24" s="19">
        <v>18</v>
      </c>
      <c r="B24" s="20"/>
      <c r="C24" s="21"/>
      <c r="D24" s="22"/>
      <c r="E24" s="23"/>
      <c r="F24" s="23"/>
      <c r="G24" s="23"/>
      <c r="H24" s="23"/>
      <c r="I24" s="23"/>
      <c r="J24" s="23"/>
      <c r="K24" s="23"/>
      <c r="L24" s="23"/>
      <c r="M24" s="23"/>
      <c r="N24" s="23"/>
      <c r="O24" s="23"/>
      <c r="P24" s="23"/>
      <c r="Q24" s="23"/>
      <c r="R24" s="23"/>
      <c r="S24" s="23"/>
      <c r="T24" s="25"/>
      <c r="U24" s="24"/>
      <c r="V24" s="23"/>
      <c r="W24" s="23"/>
      <c r="X24" s="23"/>
      <c r="Y24" s="23"/>
      <c r="Z24" s="23"/>
      <c r="AA24" s="23"/>
      <c r="AB24" s="23"/>
      <c r="AC24" s="23"/>
    </row>
    <row r="25" spans="1:29" ht="24.9" customHeight="1" x14ac:dyDescent="0.3">
      <c r="A25" s="19">
        <v>19</v>
      </c>
      <c r="B25" s="20"/>
      <c r="C25" s="21"/>
      <c r="D25" s="22"/>
      <c r="E25" s="23"/>
      <c r="F25" s="23"/>
      <c r="G25" s="23"/>
      <c r="H25" s="23"/>
      <c r="I25" s="23"/>
      <c r="J25" s="23"/>
      <c r="K25" s="23"/>
      <c r="L25" s="23"/>
      <c r="M25" s="23"/>
      <c r="N25" s="23"/>
      <c r="O25" s="23"/>
      <c r="P25" s="23"/>
      <c r="Q25" s="23"/>
      <c r="R25" s="23"/>
      <c r="S25" s="23"/>
      <c r="T25" s="25"/>
      <c r="U25" s="24"/>
      <c r="V25" s="23"/>
      <c r="W25" s="23"/>
      <c r="X25" s="23"/>
      <c r="Y25" s="23"/>
      <c r="Z25" s="23"/>
      <c r="AA25" s="23"/>
      <c r="AB25" s="23"/>
      <c r="AC25" s="23"/>
    </row>
    <row r="26" spans="1:29" ht="24.9" customHeight="1" x14ac:dyDescent="0.3">
      <c r="A26" s="19">
        <v>20</v>
      </c>
      <c r="B26" s="20"/>
      <c r="C26" s="21"/>
      <c r="D26" s="26"/>
      <c r="E26" s="23"/>
      <c r="F26" s="23"/>
      <c r="G26" s="23"/>
      <c r="H26" s="23"/>
      <c r="I26" s="23"/>
      <c r="J26" s="23"/>
      <c r="K26" s="23"/>
      <c r="L26" s="23"/>
      <c r="M26" s="23"/>
      <c r="N26" s="23"/>
      <c r="O26" s="23"/>
      <c r="P26" s="23"/>
      <c r="Q26" s="23"/>
      <c r="R26" s="23"/>
      <c r="S26" s="23"/>
      <c r="T26" s="25"/>
      <c r="U26" s="24"/>
      <c r="V26" s="23"/>
      <c r="W26" s="23"/>
      <c r="X26" s="23"/>
      <c r="Y26" s="23"/>
      <c r="Z26" s="23"/>
      <c r="AA26" s="23"/>
      <c r="AB26" s="23"/>
      <c r="AC26" s="23"/>
    </row>
  </sheetData>
  <sheetProtection algorithmName="SHA-512" hashValue="kmTC5TVjFHq3EacfnajxGWcbPnUzq79tIVPN6Zo9pL2MN+FFVQv21qv6r5PPEZLEMqWyM57QWZfqv0Jp6YIKXw==" saltValue="jGsHBVvJZV77SAchsADi6w==" spinCount="100000" sheet="1" objects="1" scenarios="1"/>
  <mergeCells count="5">
    <mergeCell ref="F4:T4"/>
    <mergeCell ref="U4:AC4"/>
    <mergeCell ref="F3:T3"/>
    <mergeCell ref="U3:AC3"/>
    <mergeCell ref="A1:D1"/>
  </mergeCells>
  <dataValidations count="1">
    <dataValidation type="list" allowBlank="1" showInputMessage="1" showErrorMessage="1" sqref="F6:AC26" xr:uid="{00000000-0002-0000-0500-000001000000}">
      <formula1>"Yes,No,NA"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Lookups!$C$3:$C$26</xm:f>
          </x14:formula1>
          <xm:sqref>D6:D26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rgb="FFF37021"/>
  </sheetPr>
  <dimension ref="A1:AC27"/>
  <sheetViews>
    <sheetView showGridLines="0" zoomScale="80" zoomScaleNormal="80" workbookViewId="0">
      <selection sqref="A1:XFD1"/>
    </sheetView>
  </sheetViews>
  <sheetFormatPr defaultRowHeight="14.4" outlineLevelCol="1" x14ac:dyDescent="0.3"/>
  <cols>
    <col min="1" max="1" width="10.88671875" style="10" customWidth="1"/>
    <col min="2" max="2" width="22.44140625" style="10" bestFit="1" customWidth="1"/>
    <col min="3" max="3" width="12.88671875" style="10" customWidth="1"/>
    <col min="4" max="4" width="34.6640625" style="10" customWidth="1"/>
    <col min="5" max="5" width="21.88671875" style="10" customWidth="1"/>
    <col min="6" max="11" width="20.6640625" style="10" customWidth="1"/>
    <col min="12" max="12" width="26.33203125" style="10" customWidth="1"/>
    <col min="13" max="13" width="22.109375" style="10" customWidth="1"/>
    <col min="14" max="14" width="19.44140625" style="10" customWidth="1"/>
    <col min="15" max="15" width="20.109375" style="10" customWidth="1"/>
    <col min="16" max="17" width="20.6640625" style="10" customWidth="1"/>
    <col min="18" max="18" width="26.5546875" style="10" customWidth="1"/>
    <col min="19" max="19" width="18.33203125" style="10" customWidth="1" outlineLevel="1"/>
    <col min="20" max="20" width="29.44140625" style="10" customWidth="1" outlineLevel="1"/>
    <col min="21" max="21" width="18.33203125" style="10" customWidth="1" outlineLevel="1"/>
    <col min="22" max="22" width="19.44140625" style="10" customWidth="1" outlineLevel="1"/>
    <col min="23" max="23" width="16.6640625" style="10" customWidth="1" outlineLevel="1"/>
    <col min="24" max="24" width="23.6640625" style="10" customWidth="1" outlineLevel="1"/>
    <col min="25" max="25" width="17.44140625" style="10" customWidth="1"/>
    <col min="26" max="26" width="25.44140625" style="10" customWidth="1"/>
    <col min="27" max="27" width="18.88671875" style="10" customWidth="1"/>
    <col min="28" max="28" width="29.44140625" style="10" customWidth="1"/>
    <col min="29" max="29" width="20" style="10" customWidth="1"/>
    <col min="30" max="16384" width="8.88671875" style="10"/>
  </cols>
  <sheetData>
    <row r="1" spans="1:29" ht="30" customHeight="1" x14ac:dyDescent="0.45">
      <c r="A1" s="191" t="s">
        <v>144</v>
      </c>
      <c r="B1" s="191"/>
      <c r="C1" s="191"/>
      <c r="D1" s="191"/>
      <c r="F1" s="11"/>
      <c r="G1" s="11"/>
      <c r="H1" s="11"/>
      <c r="I1" s="11"/>
      <c r="J1" s="11"/>
      <c r="K1" s="11"/>
      <c r="L1" s="11"/>
      <c r="M1" s="11"/>
      <c r="N1" s="11"/>
      <c r="O1" s="11"/>
      <c r="P1" s="11"/>
      <c r="Q1" s="11"/>
    </row>
    <row r="2" spans="1:29" ht="23.4" x14ac:dyDescent="0.45">
      <c r="A2" s="27"/>
      <c r="B2" s="27"/>
      <c r="C2" s="27"/>
      <c r="E2" s="27"/>
      <c r="F2" s="28"/>
      <c r="G2" s="11"/>
      <c r="H2" s="11"/>
      <c r="I2" s="28"/>
      <c r="J2" s="28"/>
      <c r="K2" s="11"/>
      <c r="O2" s="11"/>
      <c r="P2" s="11"/>
      <c r="Q2" s="11"/>
    </row>
    <row r="3" spans="1:29" ht="15" thickBot="1" x14ac:dyDescent="0.35">
      <c r="A3" s="13"/>
      <c r="B3" s="13"/>
      <c r="C3" s="13"/>
      <c r="D3" s="13"/>
      <c r="E3" s="13"/>
      <c r="F3" s="13"/>
      <c r="G3" s="13"/>
      <c r="H3" s="13"/>
      <c r="I3" s="13"/>
      <c r="J3" s="13"/>
      <c r="K3" s="13"/>
      <c r="O3" s="13"/>
      <c r="P3" s="13"/>
      <c r="Q3" s="13"/>
    </row>
    <row r="4" spans="1:29" ht="18.600000000000001" customHeight="1" thickBot="1" x14ac:dyDescent="0.45">
      <c r="A4" s="13"/>
      <c r="B4" s="13"/>
      <c r="C4" s="13"/>
      <c r="D4" s="13"/>
      <c r="E4" s="13"/>
      <c r="F4" s="192" t="s">
        <v>136</v>
      </c>
      <c r="G4" s="193"/>
      <c r="H4" s="193"/>
      <c r="I4" s="193"/>
      <c r="J4" s="193"/>
      <c r="K4" s="193"/>
      <c r="L4" s="193"/>
      <c r="M4" s="193"/>
      <c r="N4" s="193"/>
      <c r="O4" s="193"/>
      <c r="P4" s="193"/>
      <c r="Q4" s="193"/>
      <c r="R4" s="193"/>
      <c r="S4" s="193"/>
      <c r="T4" s="194"/>
      <c r="U4" s="29"/>
      <c r="V4" s="29"/>
      <c r="W4" s="29"/>
      <c r="X4" s="29"/>
      <c r="Y4" s="29"/>
      <c r="Z4" s="29"/>
      <c r="AA4" s="29"/>
      <c r="AB4" s="29"/>
      <c r="AC4" s="29"/>
    </row>
    <row r="5" spans="1:29" ht="21.6" thickBot="1" x14ac:dyDescent="0.45">
      <c r="A5" s="14"/>
      <c r="B5" s="14"/>
      <c r="C5" s="14"/>
      <c r="D5" s="14"/>
      <c r="E5" s="14"/>
      <c r="F5" s="192" t="s">
        <v>139</v>
      </c>
      <c r="G5" s="193"/>
      <c r="H5" s="193"/>
      <c r="I5" s="193"/>
      <c r="J5" s="193"/>
      <c r="K5" s="193"/>
      <c r="L5" s="193"/>
      <c r="M5" s="193"/>
      <c r="N5" s="193"/>
      <c r="O5" s="193"/>
      <c r="P5" s="193"/>
      <c r="Q5" s="193"/>
      <c r="R5" s="193"/>
      <c r="S5" s="193"/>
      <c r="T5" s="194"/>
    </row>
    <row r="6" spans="1:29" ht="72" x14ac:dyDescent="0.3">
      <c r="B6" s="15" t="s">
        <v>110</v>
      </c>
      <c r="C6" s="15" t="s">
        <v>111</v>
      </c>
      <c r="D6" s="15" t="s">
        <v>140</v>
      </c>
      <c r="E6" s="15" t="s">
        <v>112</v>
      </c>
      <c r="F6" s="15" t="s">
        <v>65</v>
      </c>
      <c r="G6" s="15" t="s">
        <v>96</v>
      </c>
      <c r="H6" s="15" t="s">
        <v>97</v>
      </c>
      <c r="I6" s="15" t="s">
        <v>98</v>
      </c>
      <c r="J6" s="16" t="s">
        <v>99</v>
      </c>
      <c r="K6" s="16" t="s">
        <v>100</v>
      </c>
      <c r="L6" s="16" t="s">
        <v>101</v>
      </c>
      <c r="M6" s="15" t="s">
        <v>102</v>
      </c>
      <c r="N6" s="15" t="s">
        <v>103</v>
      </c>
      <c r="O6" s="15" t="s">
        <v>104</v>
      </c>
      <c r="P6" s="15" t="s">
        <v>105</v>
      </c>
      <c r="Q6" s="15" t="s">
        <v>106</v>
      </c>
      <c r="R6" s="15" t="s">
        <v>107</v>
      </c>
      <c r="S6" s="15" t="s">
        <v>108</v>
      </c>
      <c r="T6" s="15" t="s">
        <v>109</v>
      </c>
    </row>
    <row r="7" spans="1:29" ht="24.9" customHeight="1" x14ac:dyDescent="0.3">
      <c r="A7" s="153" t="s">
        <v>14</v>
      </c>
      <c r="B7" s="154" t="s">
        <v>15</v>
      </c>
      <c r="C7" s="155" t="s">
        <v>196</v>
      </c>
      <c r="D7" s="156" t="s">
        <v>57</v>
      </c>
      <c r="E7" s="157">
        <v>3</v>
      </c>
      <c r="F7" s="157" t="s">
        <v>17</v>
      </c>
      <c r="G7" s="157" t="s">
        <v>17</v>
      </c>
      <c r="H7" s="157" t="s">
        <v>17</v>
      </c>
      <c r="I7" s="157" t="s">
        <v>17</v>
      </c>
      <c r="J7" s="157" t="s">
        <v>17</v>
      </c>
      <c r="K7" s="157" t="s">
        <v>17</v>
      </c>
      <c r="L7" s="157" t="s">
        <v>17</v>
      </c>
      <c r="M7" s="157" t="s">
        <v>17</v>
      </c>
      <c r="N7" s="157" t="s">
        <v>17</v>
      </c>
      <c r="O7" s="157" t="s">
        <v>17</v>
      </c>
      <c r="P7" s="157" t="s">
        <v>17</v>
      </c>
      <c r="Q7" s="157" t="s">
        <v>17</v>
      </c>
      <c r="R7" s="157" t="s">
        <v>17</v>
      </c>
      <c r="S7" s="157" t="s">
        <v>17</v>
      </c>
      <c r="T7" s="158" t="s">
        <v>17</v>
      </c>
    </row>
    <row r="8" spans="1:29" ht="24.9" customHeight="1" x14ac:dyDescent="0.3">
      <c r="A8" s="19">
        <v>1</v>
      </c>
      <c r="B8" s="20"/>
      <c r="C8" s="21"/>
      <c r="D8" s="22"/>
      <c r="E8" s="23"/>
      <c r="F8" s="23"/>
      <c r="G8" s="23"/>
      <c r="H8" s="23"/>
      <c r="I8" s="23"/>
      <c r="J8" s="23"/>
      <c r="K8" s="23"/>
      <c r="L8" s="23"/>
      <c r="M8" s="23"/>
      <c r="N8" s="23"/>
      <c r="O8" s="23"/>
      <c r="P8" s="23"/>
      <c r="Q8" s="23"/>
      <c r="R8" s="23"/>
      <c r="S8" s="23"/>
      <c r="T8" s="31"/>
    </row>
    <row r="9" spans="1:29" ht="24.9" customHeight="1" x14ac:dyDescent="0.3">
      <c r="A9" s="19">
        <v>2</v>
      </c>
      <c r="B9" s="20"/>
      <c r="C9" s="21"/>
      <c r="D9" s="30"/>
      <c r="E9" s="23"/>
      <c r="F9" s="23"/>
      <c r="G9" s="23"/>
      <c r="H9" s="23"/>
      <c r="I9" s="23"/>
      <c r="J9" s="23"/>
      <c r="K9" s="23"/>
      <c r="L9" s="23"/>
      <c r="M9" s="23"/>
      <c r="N9" s="23"/>
      <c r="O9" s="23"/>
      <c r="P9" s="23"/>
      <c r="Q9" s="23"/>
      <c r="R9" s="23"/>
      <c r="S9" s="23"/>
      <c r="T9" s="23"/>
    </row>
    <row r="10" spans="1:29" ht="24.9" customHeight="1" x14ac:dyDescent="0.3">
      <c r="A10" s="19">
        <v>3</v>
      </c>
      <c r="B10" s="20"/>
      <c r="C10" s="21"/>
      <c r="D10" s="30"/>
      <c r="E10" s="23"/>
      <c r="F10" s="23"/>
      <c r="G10" s="23"/>
      <c r="H10" s="23"/>
      <c r="I10" s="23"/>
      <c r="J10" s="23"/>
      <c r="K10" s="23"/>
      <c r="L10" s="23"/>
      <c r="M10" s="23"/>
      <c r="N10" s="23"/>
      <c r="O10" s="23"/>
      <c r="P10" s="23"/>
      <c r="Q10" s="23"/>
      <c r="R10" s="23"/>
      <c r="S10" s="23"/>
      <c r="T10" s="23"/>
    </row>
    <row r="11" spans="1:29" ht="24.9" customHeight="1" x14ac:dyDescent="0.3">
      <c r="A11" s="19">
        <v>4</v>
      </c>
      <c r="B11" s="20"/>
      <c r="C11" s="21"/>
      <c r="D11" s="30"/>
      <c r="E11" s="23"/>
      <c r="F11" s="23"/>
      <c r="G11" s="23"/>
      <c r="H11" s="23"/>
      <c r="I11" s="23"/>
      <c r="J11" s="23"/>
      <c r="K11" s="23"/>
      <c r="L11" s="23"/>
      <c r="M11" s="23"/>
      <c r="N11" s="23"/>
      <c r="O11" s="23"/>
      <c r="P11" s="23"/>
      <c r="Q11" s="23"/>
      <c r="R11" s="23"/>
      <c r="S11" s="23"/>
      <c r="T11" s="31"/>
    </row>
    <row r="12" spans="1:29" ht="24.9" customHeight="1" x14ac:dyDescent="0.3">
      <c r="A12" s="19">
        <v>5</v>
      </c>
      <c r="B12" s="20"/>
      <c r="C12" s="21"/>
      <c r="D12" s="30"/>
      <c r="E12" s="23"/>
      <c r="F12" s="23"/>
      <c r="G12" s="23"/>
      <c r="H12" s="23"/>
      <c r="I12" s="23"/>
      <c r="J12" s="23"/>
      <c r="K12" s="23"/>
      <c r="L12" s="23"/>
      <c r="M12" s="23"/>
      <c r="N12" s="23"/>
      <c r="O12" s="23"/>
      <c r="P12" s="23"/>
      <c r="Q12" s="23"/>
      <c r="R12" s="23"/>
      <c r="S12" s="23"/>
      <c r="T12" s="31"/>
    </row>
    <row r="13" spans="1:29" ht="24.9" customHeight="1" x14ac:dyDescent="0.3">
      <c r="A13" s="19">
        <v>6</v>
      </c>
      <c r="B13" s="20"/>
      <c r="C13" s="21"/>
      <c r="D13" s="30"/>
      <c r="E13" s="23"/>
      <c r="F13" s="23"/>
      <c r="G13" s="23"/>
      <c r="H13" s="23"/>
      <c r="I13" s="23"/>
      <c r="J13" s="23"/>
      <c r="K13" s="23"/>
      <c r="L13" s="23"/>
      <c r="M13" s="23"/>
      <c r="N13" s="23"/>
      <c r="O13" s="23"/>
      <c r="P13" s="23"/>
      <c r="Q13" s="23"/>
      <c r="R13" s="23"/>
      <c r="S13" s="23"/>
      <c r="T13" s="31"/>
    </row>
    <row r="14" spans="1:29" ht="24.9" customHeight="1" x14ac:dyDescent="0.3">
      <c r="A14" s="19">
        <v>7</v>
      </c>
      <c r="B14" s="20"/>
      <c r="C14" s="21"/>
      <c r="D14" s="30"/>
      <c r="E14" s="23"/>
      <c r="F14" s="23"/>
      <c r="G14" s="23"/>
      <c r="H14" s="23"/>
      <c r="I14" s="23"/>
      <c r="J14" s="23"/>
      <c r="K14" s="23"/>
      <c r="L14" s="23"/>
      <c r="M14" s="23"/>
      <c r="N14" s="23"/>
      <c r="O14" s="23"/>
      <c r="P14" s="23"/>
      <c r="Q14" s="23"/>
      <c r="R14" s="23"/>
      <c r="S14" s="23"/>
      <c r="T14" s="31"/>
    </row>
    <row r="15" spans="1:29" ht="24.9" customHeight="1" x14ac:dyDescent="0.3">
      <c r="A15" s="19">
        <v>8</v>
      </c>
      <c r="B15" s="20"/>
      <c r="C15" s="21"/>
      <c r="D15" s="30"/>
      <c r="E15" s="23"/>
      <c r="F15" s="23"/>
      <c r="G15" s="23"/>
      <c r="H15" s="23"/>
      <c r="I15" s="23"/>
      <c r="J15" s="23"/>
      <c r="K15" s="23"/>
      <c r="L15" s="23"/>
      <c r="M15" s="23"/>
      <c r="N15" s="23"/>
      <c r="O15" s="23"/>
      <c r="P15" s="23"/>
      <c r="Q15" s="23"/>
      <c r="R15" s="23"/>
      <c r="S15" s="23"/>
      <c r="T15" s="31"/>
    </row>
    <row r="16" spans="1:29" ht="24.9" customHeight="1" x14ac:dyDescent="0.3">
      <c r="A16" s="19">
        <v>9</v>
      </c>
      <c r="B16" s="20"/>
      <c r="C16" s="21"/>
      <c r="D16" s="30"/>
      <c r="E16" s="23"/>
      <c r="F16" s="23"/>
      <c r="G16" s="23"/>
      <c r="H16" s="23"/>
      <c r="I16" s="23"/>
      <c r="J16" s="23"/>
      <c r="K16" s="23"/>
      <c r="L16" s="23"/>
      <c r="M16" s="23"/>
      <c r="N16" s="23"/>
      <c r="O16" s="23"/>
      <c r="P16" s="23"/>
      <c r="Q16" s="23"/>
      <c r="R16" s="23"/>
      <c r="S16" s="23"/>
      <c r="T16" s="31"/>
    </row>
    <row r="17" spans="1:20" ht="24.9" customHeight="1" x14ac:dyDescent="0.3">
      <c r="A17" s="19">
        <v>10</v>
      </c>
      <c r="B17" s="20"/>
      <c r="C17" s="21"/>
      <c r="D17" s="30"/>
      <c r="E17" s="23"/>
      <c r="F17" s="23"/>
      <c r="G17" s="23"/>
      <c r="H17" s="23"/>
      <c r="I17" s="23"/>
      <c r="J17" s="23"/>
      <c r="K17" s="23"/>
      <c r="L17" s="23"/>
      <c r="M17" s="23"/>
      <c r="N17" s="23"/>
      <c r="O17" s="23"/>
      <c r="P17" s="23"/>
      <c r="Q17" s="23"/>
      <c r="R17" s="23"/>
      <c r="S17" s="23"/>
      <c r="T17" s="31"/>
    </row>
    <row r="18" spans="1:20" ht="24.9" customHeight="1" x14ac:dyDescent="0.3">
      <c r="A18" s="19">
        <v>11</v>
      </c>
      <c r="B18" s="20"/>
      <c r="C18" s="21"/>
      <c r="D18" s="30"/>
      <c r="E18" s="23"/>
      <c r="F18" s="23"/>
      <c r="G18" s="23"/>
      <c r="H18" s="23"/>
      <c r="I18" s="23"/>
      <c r="J18" s="23"/>
      <c r="K18" s="23"/>
      <c r="L18" s="23"/>
      <c r="M18" s="23"/>
      <c r="N18" s="23"/>
      <c r="O18" s="23"/>
      <c r="P18" s="23"/>
      <c r="Q18" s="23"/>
      <c r="R18" s="23"/>
      <c r="S18" s="23"/>
      <c r="T18" s="31"/>
    </row>
    <row r="19" spans="1:20" ht="24.9" customHeight="1" x14ac:dyDescent="0.3">
      <c r="A19" s="19">
        <v>12</v>
      </c>
      <c r="B19" s="20"/>
      <c r="C19" s="21"/>
      <c r="D19" s="30"/>
      <c r="E19" s="23"/>
      <c r="F19" s="23"/>
      <c r="G19" s="23"/>
      <c r="H19" s="23"/>
      <c r="I19" s="23"/>
      <c r="J19" s="23"/>
      <c r="K19" s="23"/>
      <c r="L19" s="23"/>
      <c r="M19" s="23"/>
      <c r="N19" s="23"/>
      <c r="O19" s="23"/>
      <c r="P19" s="23"/>
      <c r="Q19" s="23"/>
      <c r="R19" s="23"/>
      <c r="S19" s="23"/>
      <c r="T19" s="31"/>
    </row>
    <row r="20" spans="1:20" ht="24.9" customHeight="1" x14ac:dyDescent="0.3">
      <c r="A20" s="19">
        <v>13</v>
      </c>
      <c r="B20" s="20"/>
      <c r="C20" s="21"/>
      <c r="D20" s="30"/>
      <c r="E20" s="23"/>
      <c r="F20" s="23"/>
      <c r="G20" s="23"/>
      <c r="H20" s="23"/>
      <c r="I20" s="23"/>
      <c r="J20" s="23"/>
      <c r="K20" s="23"/>
      <c r="L20" s="23"/>
      <c r="M20" s="23"/>
      <c r="N20" s="23"/>
      <c r="O20" s="23"/>
      <c r="P20" s="23"/>
      <c r="Q20" s="23"/>
      <c r="R20" s="23"/>
      <c r="S20" s="23"/>
      <c r="T20" s="31"/>
    </row>
    <row r="21" spans="1:20" ht="24.9" customHeight="1" x14ac:dyDescent="0.3">
      <c r="A21" s="19">
        <v>14</v>
      </c>
      <c r="B21" s="20"/>
      <c r="C21" s="21"/>
      <c r="D21" s="30"/>
      <c r="E21" s="23"/>
      <c r="F21" s="23"/>
      <c r="G21" s="23"/>
      <c r="H21" s="23"/>
      <c r="I21" s="23"/>
      <c r="J21" s="23"/>
      <c r="K21" s="23"/>
      <c r="L21" s="23"/>
      <c r="M21" s="23"/>
      <c r="N21" s="23"/>
      <c r="O21" s="23"/>
      <c r="P21" s="23"/>
      <c r="Q21" s="23"/>
      <c r="R21" s="23"/>
      <c r="S21" s="23"/>
      <c r="T21" s="31"/>
    </row>
    <row r="22" spans="1:20" ht="24.9" customHeight="1" x14ac:dyDescent="0.3">
      <c r="A22" s="19">
        <v>15</v>
      </c>
      <c r="B22" s="20"/>
      <c r="C22" s="21"/>
      <c r="D22" s="30"/>
      <c r="E22" s="23"/>
      <c r="F22" s="23"/>
      <c r="G22" s="23"/>
      <c r="H22" s="23"/>
      <c r="I22" s="23"/>
      <c r="J22" s="23"/>
      <c r="K22" s="23"/>
      <c r="L22" s="23"/>
      <c r="M22" s="23"/>
      <c r="N22" s="23"/>
      <c r="O22" s="23"/>
      <c r="P22" s="23"/>
      <c r="Q22" s="23"/>
      <c r="R22" s="23"/>
      <c r="S22" s="23"/>
      <c r="T22" s="31"/>
    </row>
    <row r="23" spans="1:20" ht="24.9" customHeight="1" x14ac:dyDescent="0.3">
      <c r="A23" s="19">
        <v>16</v>
      </c>
      <c r="B23" s="20"/>
      <c r="C23" s="21"/>
      <c r="D23" s="30"/>
      <c r="E23" s="23"/>
      <c r="F23" s="23"/>
      <c r="G23" s="23"/>
      <c r="H23" s="23"/>
      <c r="I23" s="23"/>
      <c r="J23" s="23"/>
      <c r="K23" s="23"/>
      <c r="L23" s="23"/>
      <c r="M23" s="23"/>
      <c r="N23" s="23"/>
      <c r="O23" s="23"/>
      <c r="P23" s="23"/>
      <c r="Q23" s="23"/>
      <c r="R23" s="23"/>
      <c r="S23" s="23"/>
      <c r="T23" s="31"/>
    </row>
    <row r="24" spans="1:20" ht="24.9" customHeight="1" x14ac:dyDescent="0.3">
      <c r="A24" s="19">
        <v>17</v>
      </c>
      <c r="B24" s="20"/>
      <c r="C24" s="21"/>
      <c r="D24" s="30"/>
      <c r="E24" s="23"/>
      <c r="F24" s="23"/>
      <c r="G24" s="23"/>
      <c r="H24" s="23"/>
      <c r="I24" s="23"/>
      <c r="J24" s="23"/>
      <c r="K24" s="23"/>
      <c r="L24" s="23"/>
      <c r="M24" s="23"/>
      <c r="N24" s="23"/>
      <c r="O24" s="23"/>
      <c r="P24" s="23"/>
      <c r="Q24" s="23"/>
      <c r="R24" s="23"/>
      <c r="S24" s="23"/>
      <c r="T24" s="31"/>
    </row>
    <row r="25" spans="1:20" ht="24.9" customHeight="1" x14ac:dyDescent="0.3">
      <c r="A25" s="19">
        <v>18</v>
      </c>
      <c r="B25" s="20"/>
      <c r="C25" s="21"/>
      <c r="D25" s="30"/>
      <c r="E25" s="23"/>
      <c r="F25" s="23"/>
      <c r="G25" s="23"/>
      <c r="H25" s="23"/>
      <c r="I25" s="23"/>
      <c r="J25" s="23"/>
      <c r="K25" s="23"/>
      <c r="L25" s="23"/>
      <c r="M25" s="23"/>
      <c r="N25" s="23"/>
      <c r="O25" s="23"/>
      <c r="P25" s="23"/>
      <c r="Q25" s="23"/>
      <c r="R25" s="23"/>
      <c r="S25" s="23"/>
      <c r="T25" s="31"/>
    </row>
    <row r="26" spans="1:20" ht="24.9" customHeight="1" x14ac:dyDescent="0.3">
      <c r="A26" s="19">
        <v>19</v>
      </c>
      <c r="B26" s="20"/>
      <c r="C26" s="21"/>
      <c r="D26" s="30"/>
      <c r="E26" s="23"/>
      <c r="F26" s="23"/>
      <c r="G26" s="23"/>
      <c r="H26" s="23"/>
      <c r="I26" s="23"/>
      <c r="J26" s="23"/>
      <c r="K26" s="23"/>
      <c r="L26" s="23"/>
      <c r="M26" s="23"/>
      <c r="N26" s="23"/>
      <c r="O26" s="23"/>
      <c r="P26" s="23"/>
      <c r="Q26" s="23"/>
      <c r="R26" s="23"/>
      <c r="S26" s="23"/>
      <c r="T26" s="31"/>
    </row>
    <row r="27" spans="1:20" ht="24.9" customHeight="1" x14ac:dyDescent="0.3">
      <c r="A27" s="19">
        <v>20</v>
      </c>
      <c r="B27" s="20"/>
      <c r="C27" s="21"/>
      <c r="D27" s="32"/>
      <c r="E27" s="23"/>
      <c r="F27" s="23"/>
      <c r="G27" s="23"/>
      <c r="H27" s="23"/>
      <c r="I27" s="23"/>
      <c r="J27" s="23"/>
      <c r="K27" s="23"/>
      <c r="L27" s="23"/>
      <c r="M27" s="23"/>
      <c r="N27" s="23"/>
      <c r="O27" s="23"/>
      <c r="P27" s="23"/>
      <c r="Q27" s="23"/>
      <c r="R27" s="23"/>
      <c r="S27" s="23"/>
      <c r="T27" s="31"/>
    </row>
  </sheetData>
  <sheetProtection algorithmName="SHA-512" hashValue="KW8lFzeXyEaPwkLRlc+M7FumyR6a80VBzNd3CmUwFCHQyEec2End8RVci0aZrAYVWziTZmB/Ebj3YxLQ0HlmZQ==" saltValue="vr2+AZnhiSi1Jh4KPxciIQ==" spinCount="100000" sheet="1" objects="1" scenarios="1"/>
  <mergeCells count="3">
    <mergeCell ref="F5:T5"/>
    <mergeCell ref="F4:T4"/>
    <mergeCell ref="A1:D1"/>
  </mergeCells>
  <dataValidations count="1">
    <dataValidation type="list" allowBlank="1" showInputMessage="1" showErrorMessage="1" sqref="F7:T27" xr:uid="{00000000-0002-0000-0600-000000000000}">
      <formula1>"Yes,No,NA"</formula1>
    </dataValidation>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Lookups!$C$3:$C$26</xm:f>
          </x14:formula1>
          <xm:sqref>D7:D27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37021"/>
  </sheetPr>
  <dimension ref="A1:AL28"/>
  <sheetViews>
    <sheetView showGridLines="0" zoomScaleNormal="100" workbookViewId="0">
      <selection activeCell="C7" sqref="C7"/>
    </sheetView>
  </sheetViews>
  <sheetFormatPr defaultRowHeight="14.4" outlineLevelCol="1" x14ac:dyDescent="0.3"/>
  <cols>
    <col min="1" max="1" width="14.109375" style="10" customWidth="1"/>
    <col min="2" max="3" width="16.6640625" style="10" customWidth="1"/>
    <col min="4" max="4" width="16.21875" style="10" customWidth="1" outlineLevel="1"/>
    <col min="5" max="5" width="17.6640625" style="10" customWidth="1" outlineLevel="1"/>
    <col min="6" max="6" width="16" style="10" customWidth="1" outlineLevel="1"/>
    <col min="7" max="7" width="15" style="10" customWidth="1" outlineLevel="1"/>
    <col min="8" max="8" width="13.88671875" style="10" customWidth="1" outlineLevel="1"/>
    <col min="9" max="10" width="13.44140625" style="10" customWidth="1"/>
    <col min="11" max="11" width="13.77734375" style="10" customWidth="1"/>
    <col min="12" max="12" width="14.109375" style="10" customWidth="1"/>
    <col min="13" max="13" width="11.44140625" style="10" customWidth="1"/>
    <col min="14" max="14" width="14.109375" style="10" customWidth="1"/>
    <col min="15" max="15" width="27.21875" style="10" customWidth="1"/>
    <col min="16" max="16" width="13.5546875" style="10" customWidth="1"/>
    <col min="17" max="20" width="12.5546875" style="10" customWidth="1"/>
    <col min="21" max="21" width="14.88671875" style="10" customWidth="1"/>
    <col min="22" max="22" width="13.77734375" style="10" customWidth="1" outlineLevel="1"/>
    <col min="23" max="23" width="12" style="10" customWidth="1" outlineLevel="1"/>
    <col min="24" max="31" width="8.88671875" style="10" customWidth="1" outlineLevel="1"/>
    <col min="32" max="32" width="8" style="10" customWidth="1" outlineLevel="1"/>
    <col min="33" max="34" width="8.88671875" style="10" customWidth="1" outlineLevel="1"/>
    <col min="35" max="16384" width="8.88671875" style="10"/>
  </cols>
  <sheetData>
    <row r="1" spans="1:38" ht="23.4" x14ac:dyDescent="0.45">
      <c r="A1" s="191" t="s">
        <v>145</v>
      </c>
      <c r="B1" s="191"/>
      <c r="C1" s="191"/>
      <c r="D1" s="19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28.8" x14ac:dyDescent="0.45">
      <c r="A2" s="15" t="s">
        <v>190</v>
      </c>
      <c r="B2" s="15" t="s">
        <v>148</v>
      </c>
      <c r="C2" s="15" t="s">
        <v>146</v>
      </c>
      <c r="D2" s="15" t="s">
        <v>192</v>
      </c>
      <c r="G2" s="11"/>
      <c r="H2" s="11"/>
      <c r="K2" s="33"/>
      <c r="L2" s="33"/>
      <c r="M2" s="33"/>
      <c r="N2" s="33"/>
      <c r="O2" s="33"/>
      <c r="P2" s="34"/>
      <c r="Q2" s="11"/>
      <c r="R2" s="11"/>
      <c r="S2" s="11"/>
      <c r="T2" s="11"/>
      <c r="U2" s="11"/>
      <c r="V2" s="11"/>
      <c r="W2" s="11"/>
      <c r="X2" s="11"/>
      <c r="Y2" s="11"/>
      <c r="Z2" s="11"/>
      <c r="AA2" s="11"/>
      <c r="AB2" s="11"/>
      <c r="AC2" s="11"/>
      <c r="AD2" s="11"/>
      <c r="AE2" s="11"/>
      <c r="AF2" s="11"/>
      <c r="AG2" s="11"/>
      <c r="AH2" s="11"/>
      <c r="AI2" s="11"/>
      <c r="AJ2" s="11"/>
      <c r="AK2" s="11"/>
      <c r="AL2" s="11"/>
    </row>
    <row r="3" spans="1:38" ht="23.4" x14ac:dyDescent="0.45">
      <c r="A3" s="35">
        <f>W28</f>
        <v>0</v>
      </c>
      <c r="B3" s="35">
        <f>S28</f>
        <v>0</v>
      </c>
      <c r="C3" s="36">
        <f>U28</f>
        <v>0</v>
      </c>
      <c r="D3" s="36">
        <f>V28</f>
        <v>0</v>
      </c>
      <c r="G3" s="28"/>
      <c r="H3" s="28"/>
      <c r="K3" s="37"/>
      <c r="L3" s="37"/>
      <c r="M3" s="37"/>
      <c r="N3" s="37"/>
      <c r="O3" s="37"/>
      <c r="P3" s="33"/>
      <c r="Q3" s="11"/>
      <c r="R3" s="38"/>
      <c r="S3" s="38"/>
      <c r="T3" s="38"/>
      <c r="U3" s="38"/>
      <c r="V3" s="11"/>
      <c r="W3" s="11"/>
      <c r="X3" s="11"/>
      <c r="Y3" s="11"/>
      <c r="Z3" s="11"/>
      <c r="AA3" s="11"/>
      <c r="AB3" s="11"/>
      <c r="AC3" s="11"/>
      <c r="AD3" s="11"/>
      <c r="AE3" s="11"/>
      <c r="AF3" s="11"/>
      <c r="AG3" s="11"/>
      <c r="AH3" s="11"/>
      <c r="AI3" s="11"/>
      <c r="AJ3" s="11"/>
      <c r="AK3" s="11"/>
      <c r="AL3" s="11"/>
    </row>
    <row r="4" spans="1:38" ht="23.4" x14ac:dyDescent="0.45">
      <c r="B4" s="13"/>
      <c r="C4" s="13"/>
      <c r="D4" s="13"/>
      <c r="E4" s="13"/>
      <c r="F4" s="13"/>
      <c r="G4" s="13"/>
      <c r="H4" s="13"/>
      <c r="I4" s="13"/>
      <c r="K4" s="37"/>
      <c r="L4" s="37"/>
      <c r="M4" s="37"/>
      <c r="N4" s="37"/>
      <c r="O4" s="37"/>
      <c r="P4" s="39"/>
      <c r="Q4" s="13"/>
      <c r="R4" s="40"/>
      <c r="S4" s="40"/>
      <c r="T4" s="40"/>
      <c r="U4" s="40"/>
      <c r="V4" s="13"/>
      <c r="W4" s="13"/>
      <c r="X4" s="13"/>
      <c r="Y4" s="13"/>
      <c r="Z4" s="13"/>
      <c r="AA4" s="13"/>
      <c r="AB4" s="13"/>
      <c r="AC4" s="13"/>
      <c r="AD4" s="13"/>
      <c r="AE4" s="13"/>
      <c r="AF4" s="13"/>
      <c r="AG4" s="11"/>
      <c r="AH4" s="11"/>
      <c r="AI4" s="11"/>
      <c r="AJ4" s="11"/>
      <c r="AK4" s="11"/>
      <c r="AL4" s="42"/>
    </row>
    <row r="5" spans="1:38" ht="23.4" x14ac:dyDescent="0.45">
      <c r="A5" s="14"/>
      <c r="B5" s="14"/>
      <c r="C5" s="14"/>
      <c r="D5" s="14"/>
      <c r="E5" s="14"/>
      <c r="F5" s="14"/>
      <c r="G5" s="14"/>
      <c r="H5" s="14"/>
      <c r="I5" s="14"/>
      <c r="J5" s="14"/>
      <c r="K5" s="14"/>
      <c r="Q5" s="14"/>
      <c r="V5" s="14"/>
      <c r="W5" s="14"/>
      <c r="X5" s="14"/>
      <c r="Y5" s="14"/>
      <c r="Z5" s="14"/>
      <c r="AA5" s="14"/>
      <c r="AB5" s="14"/>
      <c r="AC5" s="14"/>
      <c r="AD5" s="14"/>
      <c r="AE5" s="14"/>
      <c r="AF5" s="14"/>
      <c r="AG5" s="11"/>
      <c r="AH5" s="11"/>
      <c r="AI5" s="11"/>
      <c r="AJ5" s="11"/>
      <c r="AK5" s="11"/>
      <c r="AL5" s="43"/>
    </row>
    <row r="6" spans="1:38" ht="54.6" customHeight="1" x14ac:dyDescent="0.3">
      <c r="B6" s="122" t="s">
        <v>91</v>
      </c>
      <c r="C6" s="122" t="s">
        <v>64</v>
      </c>
      <c r="D6" s="122" t="s">
        <v>13</v>
      </c>
      <c r="E6" s="44" t="s">
        <v>90</v>
      </c>
      <c r="F6" s="44" t="s">
        <v>92</v>
      </c>
      <c r="G6" s="44" t="s">
        <v>93</v>
      </c>
      <c r="H6" s="44" t="s">
        <v>18</v>
      </c>
      <c r="I6" s="44" t="s">
        <v>178</v>
      </c>
      <c r="J6" s="44" t="s">
        <v>95</v>
      </c>
      <c r="K6" s="44" t="s">
        <v>176</v>
      </c>
      <c r="L6" s="44" t="s">
        <v>177</v>
      </c>
      <c r="M6" s="55" t="s">
        <v>20</v>
      </c>
      <c r="N6" s="55" t="s">
        <v>21</v>
      </c>
      <c r="O6" s="55" t="s">
        <v>22</v>
      </c>
      <c r="P6" s="45" t="s">
        <v>179</v>
      </c>
      <c r="Q6" s="45" t="s">
        <v>19</v>
      </c>
      <c r="R6" s="45" t="s">
        <v>141</v>
      </c>
      <c r="S6" s="45" t="s">
        <v>142</v>
      </c>
      <c r="T6" s="45" t="s">
        <v>143</v>
      </c>
      <c r="U6" s="45" t="s">
        <v>175</v>
      </c>
      <c r="V6" s="45" t="s">
        <v>193</v>
      </c>
      <c r="W6" s="45" t="s">
        <v>191</v>
      </c>
    </row>
    <row r="7" spans="1:38" x14ac:dyDescent="0.3">
      <c r="A7" s="46" t="s">
        <v>14</v>
      </c>
      <c r="B7" s="47" t="str">
        <f>IF('Tune-Up Checklist-Boiler'!B6&lt;&gt;"",'Tune-Up Checklist-Boiler'!B6,"")</f>
        <v>Main Building</v>
      </c>
      <c r="C7" s="47" t="str">
        <f>IF('Tune-Up Checklist-Boiler'!C6&lt;&gt;"",'Tune-Up Checklist-Boiler'!C6,"")</f>
        <v>EX-1</v>
      </c>
      <c r="D7" s="47" t="str">
        <f>IF('Tune-Up Checklist-Boiler'!D6&lt;&gt;"",'Tune-Up Checklist-Boiler'!D6,"")</f>
        <v>Office - Large</v>
      </c>
      <c r="E7" s="145" t="s">
        <v>188</v>
      </c>
      <c r="F7" s="145" t="s">
        <v>189</v>
      </c>
      <c r="G7" s="145">
        <v>2092000</v>
      </c>
      <c r="H7" s="145">
        <v>1</v>
      </c>
      <c r="I7" s="145">
        <v>5</v>
      </c>
      <c r="J7" s="149" t="str">
        <f>IF('Tune-Up Checklist-Boiler'!E6="","",IF('Tune-Up Checklist-Boiler'!E6&gt;=3,"Eligible","Not Eligible"))</f>
        <v>Eligible</v>
      </c>
      <c r="K7" s="48">
        <v>0.77</v>
      </c>
      <c r="L7" s="48">
        <v>0.81499999999999995</v>
      </c>
      <c r="M7" s="150" t="s">
        <v>17</v>
      </c>
      <c r="N7" s="152">
        <v>2000</v>
      </c>
      <c r="O7" s="151"/>
      <c r="P7" s="123">
        <f t="shared" ref="P7:P27" si="0">IF(K7="","",L7-K7)</f>
        <v>4.4999999999999929E-2</v>
      </c>
      <c r="Q7" s="49">
        <f>_xlfn.IFNA(VLOOKUP($D7,Lookups!$C$3:$E$26,3,FALSE),"")</f>
        <v>2034</v>
      </c>
      <c r="R7" s="50">
        <f>IF(OR(J7="Not Eligible",K7=""),"",(G7*Q7*(((K7+P7)/K7)-1))/100000)</f>
        <v>2486.7631168831108</v>
      </c>
      <c r="S7" s="50">
        <f>IF(J7="Not Eligible",0,IF(K7="","",R7*H7))</f>
        <v>2486.7631168831108</v>
      </c>
      <c r="T7" s="51">
        <f>IF(K7="","",G7/1000)</f>
        <v>2092</v>
      </c>
      <c r="U7" s="51">
        <f>IF(K7="","",IF((T7*H7)&gt;=N7,N7,(T7*H7)))</f>
        <v>2000</v>
      </c>
      <c r="V7" s="51">
        <f>IF(M7="No",0,N7)</f>
        <v>2000</v>
      </c>
      <c r="W7" s="145">
        <f>IF(J7="Eligible",H7,0)</f>
        <v>1</v>
      </c>
    </row>
    <row r="8" spans="1:38" x14ac:dyDescent="0.3">
      <c r="A8" s="128">
        <v>1</v>
      </c>
      <c r="B8" s="129" t="str">
        <f>IF('Tune-Up Checklist-Boiler'!B7&lt;&gt;"",'Tune-Up Checklist-Boiler'!B7,"")</f>
        <v/>
      </c>
      <c r="C8" s="130" t="str">
        <f>IF('Tune-Up Checklist-Boiler'!C7&lt;&gt;"",'Tune-Up Checklist-Boiler'!C7,"")</f>
        <v/>
      </c>
      <c r="D8" s="131" t="str">
        <f>IF('Tune-Up Checklist-Boiler'!D7&lt;&gt;"",'Tune-Up Checklist-Boiler'!D7,"")</f>
        <v/>
      </c>
      <c r="E8" s="118"/>
      <c r="F8" s="118"/>
      <c r="G8" s="118"/>
      <c r="H8" s="118"/>
      <c r="I8" s="118"/>
      <c r="J8" s="162"/>
      <c r="K8" s="148"/>
      <c r="L8" s="148"/>
      <c r="M8" s="119"/>
      <c r="N8" s="120"/>
      <c r="O8" s="52"/>
      <c r="P8" s="123" t="str">
        <f t="shared" si="0"/>
        <v/>
      </c>
      <c r="Q8" s="124" t="str">
        <f>_xlfn.IFNA(VLOOKUP($D8,Lookups!$C$3:$E$26,3,FALSE),"")</f>
        <v/>
      </c>
      <c r="R8" s="50" t="str">
        <f>IF(OR(J8="Not Eligible",K8=""),"",(G8*Q8*(((K8+P8)/K8)-1))/100000)</f>
        <v/>
      </c>
      <c r="S8" s="50" t="str">
        <f>IF(J8="Not Eligible","",IF(K8="","",R8*H8))</f>
        <v/>
      </c>
      <c r="T8" s="126" t="str">
        <f>IF(J8="Not Eligible","",IF(K8="","",G8/1000))</f>
        <v/>
      </c>
      <c r="U8" s="126" t="str">
        <f t="shared" ref="U8:U27" si="1">IF(J8="Not Eligible","",IF(K8="","",IF((T8*H8)&gt;=N8,N8,(T8*H8))))</f>
        <v/>
      </c>
      <c r="V8" s="126" t="str">
        <f t="shared" ref="V8:V27" si="2">IF(M8="","",IF(M8="No",0,N8))</f>
        <v/>
      </c>
      <c r="W8" s="145" t="str">
        <f t="shared" ref="W8:W27" si="3">IF(M8="","",IF(J8="Eligible",H8,0))</f>
        <v/>
      </c>
    </row>
    <row r="9" spans="1:38" x14ac:dyDescent="0.3">
      <c r="A9" s="128">
        <v>2</v>
      </c>
      <c r="B9" s="129" t="str">
        <f>IF('Tune-Up Checklist-Boiler'!B8&lt;&gt;"",'Tune-Up Checklist-Boiler'!B8,"")</f>
        <v/>
      </c>
      <c r="C9" s="130" t="str">
        <f>IF('Tune-Up Checklist-Boiler'!C8&lt;&gt;"",'Tune-Up Checklist-Boiler'!C8,"")</f>
        <v/>
      </c>
      <c r="D9" s="131" t="str">
        <f>IF('Tune-Up Checklist-Boiler'!D8&lt;&gt;"",'Tune-Up Checklist-Boiler'!D8,"")</f>
        <v/>
      </c>
      <c r="E9" s="118"/>
      <c r="F9" s="118"/>
      <c r="G9" s="118"/>
      <c r="H9" s="118"/>
      <c r="I9" s="118"/>
      <c r="J9" s="162"/>
      <c r="K9" s="148"/>
      <c r="L9" s="148"/>
      <c r="M9" s="119"/>
      <c r="N9" s="120"/>
      <c r="O9" s="52"/>
      <c r="P9" s="123" t="str">
        <f t="shared" si="0"/>
        <v/>
      </c>
      <c r="Q9" s="124" t="str">
        <f>_xlfn.IFNA(VLOOKUP($D9,Lookups!$C$3:$E$26,3,FALSE),"")</f>
        <v/>
      </c>
      <c r="R9" s="50" t="str">
        <f t="shared" ref="R9:R27" si="4">IF(OR(J9="Not Eligible",K9=""),"",(G9*Q9*(((K9+P9)/K9)-1))/100000)</f>
        <v/>
      </c>
      <c r="S9" s="50" t="str">
        <f t="shared" ref="S9:S27" si="5">IF(J9="Not Eligible","",IF(K9="","",R9*H9))</f>
        <v/>
      </c>
      <c r="T9" s="126" t="str">
        <f t="shared" ref="T9:T27" si="6">IF(J9="Not Eligible","",IF(K9="","",G9/1000))</f>
        <v/>
      </c>
      <c r="U9" s="126" t="str">
        <f t="shared" si="1"/>
        <v/>
      </c>
      <c r="V9" s="126" t="str">
        <f t="shared" si="2"/>
        <v/>
      </c>
      <c r="W9" s="145" t="str">
        <f t="shared" si="3"/>
        <v/>
      </c>
    </row>
    <row r="10" spans="1:38" x14ac:dyDescent="0.3">
      <c r="A10" s="128">
        <v>3</v>
      </c>
      <c r="B10" s="129" t="str">
        <f>IF('Tune-Up Checklist-Boiler'!B9&lt;&gt;"",'Tune-Up Checklist-Boiler'!B9,"")</f>
        <v/>
      </c>
      <c r="C10" s="130" t="str">
        <f>IF('Tune-Up Checklist-Boiler'!C9&lt;&gt;"",'Tune-Up Checklist-Boiler'!C9,"")</f>
        <v/>
      </c>
      <c r="D10" s="131" t="str">
        <f>IF('Tune-Up Checklist-Boiler'!D9&lt;&gt;"",'Tune-Up Checklist-Boiler'!D9,"")</f>
        <v/>
      </c>
      <c r="E10" s="118"/>
      <c r="F10" s="118"/>
      <c r="G10" s="118"/>
      <c r="H10" s="118"/>
      <c r="I10" s="118"/>
      <c r="J10" s="162"/>
      <c r="K10" s="148"/>
      <c r="L10" s="148"/>
      <c r="M10" s="119"/>
      <c r="N10" s="120"/>
      <c r="O10" s="52"/>
      <c r="P10" s="123" t="str">
        <f t="shared" si="0"/>
        <v/>
      </c>
      <c r="Q10" s="124" t="str">
        <f>_xlfn.IFNA(VLOOKUP($D10,Lookups!$C$3:$E$26,3,FALSE),"")</f>
        <v/>
      </c>
      <c r="R10" s="50" t="str">
        <f t="shared" si="4"/>
        <v/>
      </c>
      <c r="S10" s="50" t="str">
        <f t="shared" si="5"/>
        <v/>
      </c>
      <c r="T10" s="126" t="str">
        <f t="shared" si="6"/>
        <v/>
      </c>
      <c r="U10" s="126" t="str">
        <f t="shared" si="1"/>
        <v/>
      </c>
      <c r="V10" s="126" t="str">
        <f t="shared" si="2"/>
        <v/>
      </c>
      <c r="W10" s="145" t="str">
        <f t="shared" si="3"/>
        <v/>
      </c>
    </row>
    <row r="11" spans="1:38" x14ac:dyDescent="0.3">
      <c r="A11" s="128">
        <v>4</v>
      </c>
      <c r="B11" s="129" t="str">
        <f>IF('Tune-Up Checklist-Boiler'!B10&lt;&gt;"",'Tune-Up Checklist-Boiler'!B10,"")</f>
        <v/>
      </c>
      <c r="C11" s="130" t="str">
        <f>IF('Tune-Up Checklist-Boiler'!C10&lt;&gt;"",'Tune-Up Checklist-Boiler'!C10,"")</f>
        <v/>
      </c>
      <c r="D11" s="131" t="str">
        <f>IF('Tune-Up Checklist-Boiler'!D10&lt;&gt;"",'Tune-Up Checklist-Boiler'!D10,"")</f>
        <v/>
      </c>
      <c r="E11" s="118"/>
      <c r="F11" s="118"/>
      <c r="G11" s="118"/>
      <c r="H11" s="118"/>
      <c r="I11" s="118"/>
      <c r="J11" s="162" t="str">
        <f>IF('Tune-Up Checklist-Boiler'!E10="","",IF('Tune-Up Checklist-Boiler'!E10&gt;=3,"Eligible","Not Eligible"))</f>
        <v/>
      </c>
      <c r="K11" s="148"/>
      <c r="L11" s="148"/>
      <c r="M11" s="119"/>
      <c r="N11" s="120"/>
      <c r="O11" s="52"/>
      <c r="P11" s="123" t="str">
        <f t="shared" si="0"/>
        <v/>
      </c>
      <c r="Q11" s="124" t="str">
        <f>_xlfn.IFNA(VLOOKUP($D11,Lookups!$C$3:$E$26,3,FALSE),"")</f>
        <v/>
      </c>
      <c r="R11" s="50" t="str">
        <f t="shared" si="4"/>
        <v/>
      </c>
      <c r="S11" s="50" t="str">
        <f t="shared" si="5"/>
        <v/>
      </c>
      <c r="T11" s="126" t="str">
        <f t="shared" si="6"/>
        <v/>
      </c>
      <c r="U11" s="126" t="str">
        <f t="shared" si="1"/>
        <v/>
      </c>
      <c r="V11" s="126" t="str">
        <f t="shared" si="2"/>
        <v/>
      </c>
      <c r="W11" s="145" t="str">
        <f t="shared" si="3"/>
        <v/>
      </c>
    </row>
    <row r="12" spans="1:38" x14ac:dyDescent="0.3">
      <c r="A12" s="128">
        <v>5</v>
      </c>
      <c r="B12" s="129" t="str">
        <f>IF('Tune-Up Checklist-Boiler'!B11&lt;&gt;"",'Tune-Up Checklist-Boiler'!B11,"")</f>
        <v/>
      </c>
      <c r="C12" s="130" t="str">
        <f>IF('Tune-Up Checklist-Boiler'!C11&lt;&gt;"",'Tune-Up Checklist-Boiler'!C11,"")</f>
        <v/>
      </c>
      <c r="D12" s="131" t="str">
        <f>IF('Tune-Up Checklist-Boiler'!D11&lt;&gt;"",'Tune-Up Checklist-Boiler'!D11,"")</f>
        <v/>
      </c>
      <c r="E12" s="118"/>
      <c r="F12" s="118"/>
      <c r="G12" s="118"/>
      <c r="H12" s="118"/>
      <c r="I12" s="118"/>
      <c r="J12" s="162" t="str">
        <f>IF('Tune-Up Checklist-Boiler'!E11="","",IF('Tune-Up Checklist-Boiler'!E11&gt;=3,"Eligible","Not Eligible"))</f>
        <v/>
      </c>
      <c r="K12" s="148"/>
      <c r="L12" s="148"/>
      <c r="M12" s="119"/>
      <c r="N12" s="120"/>
      <c r="O12" s="52"/>
      <c r="P12" s="123" t="str">
        <f t="shared" si="0"/>
        <v/>
      </c>
      <c r="Q12" s="124" t="str">
        <f>_xlfn.IFNA(VLOOKUP($D12,Lookups!$C$3:$E$26,3,FALSE),"")</f>
        <v/>
      </c>
      <c r="R12" s="50" t="str">
        <f t="shared" si="4"/>
        <v/>
      </c>
      <c r="S12" s="50" t="str">
        <f t="shared" si="5"/>
        <v/>
      </c>
      <c r="T12" s="126" t="str">
        <f t="shared" si="6"/>
        <v/>
      </c>
      <c r="U12" s="126" t="str">
        <f t="shared" si="1"/>
        <v/>
      </c>
      <c r="V12" s="126" t="str">
        <f t="shared" si="2"/>
        <v/>
      </c>
      <c r="W12" s="145" t="str">
        <f t="shared" si="3"/>
        <v/>
      </c>
    </row>
    <row r="13" spans="1:38" x14ac:dyDescent="0.3">
      <c r="A13" s="128">
        <v>6</v>
      </c>
      <c r="B13" s="129" t="str">
        <f>IF('Tune-Up Checklist-Boiler'!B12&lt;&gt;"",'Tune-Up Checklist-Boiler'!B12,"")</f>
        <v/>
      </c>
      <c r="C13" s="130" t="str">
        <f>IF('Tune-Up Checklist-Boiler'!C12&lt;&gt;"",'Tune-Up Checklist-Boiler'!C12,"")</f>
        <v/>
      </c>
      <c r="D13" s="131" t="str">
        <f>IF('Tune-Up Checklist-Boiler'!D12&lt;&gt;"",'Tune-Up Checklist-Boiler'!D12,"")</f>
        <v/>
      </c>
      <c r="E13" s="118"/>
      <c r="F13" s="118"/>
      <c r="G13" s="118"/>
      <c r="H13" s="118"/>
      <c r="I13" s="118"/>
      <c r="J13" s="162" t="str">
        <f>IF('Tune-Up Checklist-Boiler'!E12="","",IF('Tune-Up Checklist-Boiler'!E12&gt;=3,"Eligible","Not Eligible"))</f>
        <v/>
      </c>
      <c r="K13" s="148"/>
      <c r="L13" s="148"/>
      <c r="M13" s="119"/>
      <c r="N13" s="120"/>
      <c r="O13" s="52"/>
      <c r="P13" s="123" t="str">
        <f t="shared" si="0"/>
        <v/>
      </c>
      <c r="Q13" s="124" t="str">
        <f>_xlfn.IFNA(VLOOKUP($D13,Lookups!$C$3:$E$26,3,FALSE),"")</f>
        <v/>
      </c>
      <c r="R13" s="50" t="str">
        <f t="shared" si="4"/>
        <v/>
      </c>
      <c r="S13" s="50" t="str">
        <f t="shared" si="5"/>
        <v/>
      </c>
      <c r="T13" s="126" t="str">
        <f t="shared" si="6"/>
        <v/>
      </c>
      <c r="U13" s="126" t="str">
        <f t="shared" si="1"/>
        <v/>
      </c>
      <c r="V13" s="126" t="str">
        <f t="shared" si="2"/>
        <v/>
      </c>
      <c r="W13" s="145" t="str">
        <f t="shared" si="3"/>
        <v/>
      </c>
    </row>
    <row r="14" spans="1:38" x14ac:dyDescent="0.3">
      <c r="A14" s="128">
        <v>7</v>
      </c>
      <c r="B14" s="129" t="str">
        <f>IF('Tune-Up Checklist-Boiler'!B13&lt;&gt;"",'Tune-Up Checklist-Boiler'!B13,"")</f>
        <v/>
      </c>
      <c r="C14" s="130" t="str">
        <f>IF('Tune-Up Checklist-Boiler'!C13&lt;&gt;"",'Tune-Up Checklist-Boiler'!C13,"")</f>
        <v/>
      </c>
      <c r="D14" s="131" t="str">
        <f>IF('Tune-Up Checklist-Boiler'!D13&lt;&gt;"",'Tune-Up Checklist-Boiler'!D13,"")</f>
        <v/>
      </c>
      <c r="E14" s="118"/>
      <c r="F14" s="118"/>
      <c r="G14" s="118"/>
      <c r="H14" s="118"/>
      <c r="I14" s="118"/>
      <c r="J14" s="162" t="str">
        <f>IF('Tune-Up Checklist-Boiler'!E13="","",IF('Tune-Up Checklist-Boiler'!E13&gt;=3,"Eligible","Not Eligible"))</f>
        <v/>
      </c>
      <c r="K14" s="148"/>
      <c r="L14" s="148"/>
      <c r="M14" s="119"/>
      <c r="N14" s="120"/>
      <c r="O14" s="52"/>
      <c r="P14" s="123" t="str">
        <f t="shared" si="0"/>
        <v/>
      </c>
      <c r="Q14" s="124" t="str">
        <f>_xlfn.IFNA(VLOOKUP($D14,Lookups!$C$3:$E$26,3,FALSE),"")</f>
        <v/>
      </c>
      <c r="R14" s="50" t="str">
        <f t="shared" si="4"/>
        <v/>
      </c>
      <c r="S14" s="50" t="str">
        <f t="shared" si="5"/>
        <v/>
      </c>
      <c r="T14" s="126" t="str">
        <f t="shared" si="6"/>
        <v/>
      </c>
      <c r="U14" s="126" t="str">
        <f t="shared" si="1"/>
        <v/>
      </c>
      <c r="V14" s="126" t="str">
        <f t="shared" si="2"/>
        <v/>
      </c>
      <c r="W14" s="145" t="str">
        <f t="shared" si="3"/>
        <v/>
      </c>
    </row>
    <row r="15" spans="1:38" x14ac:dyDescent="0.3">
      <c r="A15" s="128">
        <v>8</v>
      </c>
      <c r="B15" s="129" t="str">
        <f>IF('Tune-Up Checklist-Boiler'!B14&lt;&gt;"",'Tune-Up Checklist-Boiler'!B14,"")</f>
        <v/>
      </c>
      <c r="C15" s="130" t="str">
        <f>IF('Tune-Up Checklist-Boiler'!C14&lt;&gt;"",'Tune-Up Checklist-Boiler'!C14,"")</f>
        <v/>
      </c>
      <c r="D15" s="131" t="str">
        <f>IF('Tune-Up Checklist-Boiler'!D14&lt;&gt;"",'Tune-Up Checklist-Boiler'!D14,"")</f>
        <v/>
      </c>
      <c r="E15" s="118"/>
      <c r="F15" s="118"/>
      <c r="G15" s="118"/>
      <c r="H15" s="118"/>
      <c r="I15" s="118"/>
      <c r="J15" s="162" t="str">
        <f>IF('Tune-Up Checklist-Boiler'!E14="","",IF('Tune-Up Checklist-Boiler'!E14&gt;=3,"Eligible","Not Eligible"))</f>
        <v/>
      </c>
      <c r="K15" s="148"/>
      <c r="L15" s="148"/>
      <c r="M15" s="119"/>
      <c r="N15" s="120"/>
      <c r="O15" s="52"/>
      <c r="P15" s="123" t="str">
        <f t="shared" si="0"/>
        <v/>
      </c>
      <c r="Q15" s="124" t="str">
        <f>_xlfn.IFNA(VLOOKUP($D15,Lookups!$C$3:$E$26,3,FALSE),"")</f>
        <v/>
      </c>
      <c r="R15" s="50" t="str">
        <f t="shared" si="4"/>
        <v/>
      </c>
      <c r="S15" s="50" t="str">
        <f t="shared" si="5"/>
        <v/>
      </c>
      <c r="T15" s="126" t="str">
        <f t="shared" si="6"/>
        <v/>
      </c>
      <c r="U15" s="126" t="str">
        <f t="shared" si="1"/>
        <v/>
      </c>
      <c r="V15" s="126" t="str">
        <f t="shared" si="2"/>
        <v/>
      </c>
      <c r="W15" s="145" t="str">
        <f t="shared" si="3"/>
        <v/>
      </c>
    </row>
    <row r="16" spans="1:38" x14ac:dyDescent="0.3">
      <c r="A16" s="128">
        <v>9</v>
      </c>
      <c r="B16" s="129" t="str">
        <f>IF('Tune-Up Checklist-Boiler'!B15&lt;&gt;"",'Tune-Up Checklist-Boiler'!B15,"")</f>
        <v/>
      </c>
      <c r="C16" s="130" t="str">
        <f>IF('Tune-Up Checklist-Boiler'!C15&lt;&gt;"",'Tune-Up Checklist-Boiler'!C15,"")</f>
        <v/>
      </c>
      <c r="D16" s="131" t="str">
        <f>IF('Tune-Up Checklist-Boiler'!D15&lt;&gt;"",'Tune-Up Checklist-Boiler'!D15,"")</f>
        <v/>
      </c>
      <c r="E16" s="118"/>
      <c r="F16" s="118"/>
      <c r="G16" s="118"/>
      <c r="H16" s="118"/>
      <c r="I16" s="118"/>
      <c r="J16" s="162" t="str">
        <f>IF('Tune-Up Checklist-Boiler'!E15="","",IF('Tune-Up Checklist-Boiler'!E15&gt;=3,"Eligible","Not Eligible"))</f>
        <v/>
      </c>
      <c r="K16" s="148"/>
      <c r="L16" s="148"/>
      <c r="M16" s="119"/>
      <c r="N16" s="120"/>
      <c r="O16" s="52"/>
      <c r="P16" s="123" t="str">
        <f t="shared" si="0"/>
        <v/>
      </c>
      <c r="Q16" s="124" t="str">
        <f>_xlfn.IFNA(VLOOKUP($D16,Lookups!$C$3:$E$26,3,FALSE),"")</f>
        <v/>
      </c>
      <c r="R16" s="50" t="str">
        <f t="shared" si="4"/>
        <v/>
      </c>
      <c r="S16" s="50" t="str">
        <f t="shared" si="5"/>
        <v/>
      </c>
      <c r="T16" s="126" t="str">
        <f t="shared" si="6"/>
        <v/>
      </c>
      <c r="U16" s="126" t="str">
        <f t="shared" si="1"/>
        <v/>
      </c>
      <c r="V16" s="126" t="str">
        <f t="shared" si="2"/>
        <v/>
      </c>
      <c r="W16" s="145" t="str">
        <f t="shared" si="3"/>
        <v/>
      </c>
    </row>
    <row r="17" spans="1:33" x14ac:dyDescent="0.3">
      <c r="A17" s="128">
        <v>10</v>
      </c>
      <c r="B17" s="129" t="str">
        <f>IF('Tune-Up Checklist-Boiler'!B16&lt;&gt;"",'Tune-Up Checklist-Boiler'!B16,"")</f>
        <v/>
      </c>
      <c r="C17" s="130" t="str">
        <f>IF('Tune-Up Checklist-Boiler'!C16&lt;&gt;"",'Tune-Up Checklist-Boiler'!C16,"")</f>
        <v/>
      </c>
      <c r="D17" s="131" t="str">
        <f>IF('Tune-Up Checklist-Boiler'!D16&lt;&gt;"",'Tune-Up Checklist-Boiler'!D16,"")</f>
        <v/>
      </c>
      <c r="E17" s="118"/>
      <c r="F17" s="118"/>
      <c r="G17" s="118"/>
      <c r="H17" s="118"/>
      <c r="I17" s="118"/>
      <c r="J17" s="162" t="str">
        <f>IF('Tune-Up Checklist-Boiler'!E16="","",IF('Tune-Up Checklist-Boiler'!E16&gt;=3,"Eligible","Not Eligible"))</f>
        <v/>
      </c>
      <c r="K17" s="148"/>
      <c r="L17" s="148"/>
      <c r="M17" s="119"/>
      <c r="N17" s="120"/>
      <c r="O17" s="52"/>
      <c r="P17" s="123" t="str">
        <f t="shared" si="0"/>
        <v/>
      </c>
      <c r="Q17" s="124" t="str">
        <f>_xlfn.IFNA(VLOOKUP($D17,Lookups!$C$3:$E$26,3,FALSE),"")</f>
        <v/>
      </c>
      <c r="R17" s="50" t="str">
        <f t="shared" si="4"/>
        <v/>
      </c>
      <c r="S17" s="50" t="str">
        <f t="shared" si="5"/>
        <v/>
      </c>
      <c r="T17" s="126" t="str">
        <f t="shared" si="6"/>
        <v/>
      </c>
      <c r="U17" s="126" t="str">
        <f t="shared" si="1"/>
        <v/>
      </c>
      <c r="V17" s="126" t="str">
        <f t="shared" si="2"/>
        <v/>
      </c>
      <c r="W17" s="145" t="str">
        <f t="shared" si="3"/>
        <v/>
      </c>
    </row>
    <row r="18" spans="1:33" x14ac:dyDescent="0.3">
      <c r="A18" s="128">
        <v>11</v>
      </c>
      <c r="B18" s="129" t="str">
        <f>IF('Tune-Up Checklist-Boiler'!B17&lt;&gt;"",'Tune-Up Checklist-Boiler'!B17,"")</f>
        <v/>
      </c>
      <c r="C18" s="130" t="str">
        <f>IF('Tune-Up Checklist-Boiler'!C17&lt;&gt;"",'Tune-Up Checklist-Boiler'!C17,"")</f>
        <v/>
      </c>
      <c r="D18" s="131" t="str">
        <f>IF('Tune-Up Checklist-Boiler'!D17&lt;&gt;"",'Tune-Up Checklist-Boiler'!D17,"")</f>
        <v/>
      </c>
      <c r="E18" s="118"/>
      <c r="F18" s="118"/>
      <c r="G18" s="118"/>
      <c r="H18" s="118"/>
      <c r="I18" s="118"/>
      <c r="J18" s="162" t="str">
        <f>IF('Tune-Up Checklist-Boiler'!E17="","",IF('Tune-Up Checklist-Boiler'!E17&gt;=3,"Eligible","Not Eligible"))</f>
        <v/>
      </c>
      <c r="K18" s="148"/>
      <c r="L18" s="148"/>
      <c r="M18" s="119"/>
      <c r="N18" s="120"/>
      <c r="O18" s="52"/>
      <c r="P18" s="123" t="str">
        <f t="shared" si="0"/>
        <v/>
      </c>
      <c r="Q18" s="124" t="str">
        <f>_xlfn.IFNA(VLOOKUP($D18,Lookups!$C$3:$E$26,3,FALSE),"")</f>
        <v/>
      </c>
      <c r="R18" s="50" t="str">
        <f t="shared" si="4"/>
        <v/>
      </c>
      <c r="S18" s="50" t="str">
        <f t="shared" si="5"/>
        <v/>
      </c>
      <c r="T18" s="126" t="str">
        <f t="shared" si="6"/>
        <v/>
      </c>
      <c r="U18" s="126" t="str">
        <f t="shared" si="1"/>
        <v/>
      </c>
      <c r="V18" s="126" t="str">
        <f t="shared" si="2"/>
        <v/>
      </c>
      <c r="W18" s="145" t="str">
        <f t="shared" si="3"/>
        <v/>
      </c>
    </row>
    <row r="19" spans="1:33" x14ac:dyDescent="0.3">
      <c r="A19" s="128">
        <v>12</v>
      </c>
      <c r="B19" s="129" t="str">
        <f>IF('Tune-Up Checklist-Boiler'!B18&lt;&gt;"",'Tune-Up Checklist-Boiler'!B18,"")</f>
        <v/>
      </c>
      <c r="C19" s="130" t="str">
        <f>IF('Tune-Up Checklist-Boiler'!C18&lt;&gt;"",'Tune-Up Checklist-Boiler'!C18,"")</f>
        <v/>
      </c>
      <c r="D19" s="131" t="str">
        <f>IF('Tune-Up Checklist-Boiler'!D18&lt;&gt;"",'Tune-Up Checklist-Boiler'!D18,"")</f>
        <v/>
      </c>
      <c r="E19" s="118"/>
      <c r="F19" s="118"/>
      <c r="G19" s="118"/>
      <c r="H19" s="118"/>
      <c r="I19" s="118"/>
      <c r="J19" s="162" t="str">
        <f>IF('Tune-Up Checklist-Boiler'!E18="","",IF('Tune-Up Checklist-Boiler'!E18&gt;=3,"Eligible","Not Eligible"))</f>
        <v/>
      </c>
      <c r="K19" s="148"/>
      <c r="L19" s="148"/>
      <c r="M19" s="119"/>
      <c r="N19" s="120"/>
      <c r="O19" s="52"/>
      <c r="P19" s="123" t="str">
        <f t="shared" si="0"/>
        <v/>
      </c>
      <c r="Q19" s="124" t="str">
        <f>_xlfn.IFNA(VLOOKUP($D19,Lookups!$C$3:$E$26,3,FALSE),"")</f>
        <v/>
      </c>
      <c r="R19" s="50" t="str">
        <f t="shared" si="4"/>
        <v/>
      </c>
      <c r="S19" s="50" t="str">
        <f t="shared" si="5"/>
        <v/>
      </c>
      <c r="T19" s="126" t="str">
        <f t="shared" si="6"/>
        <v/>
      </c>
      <c r="U19" s="126" t="str">
        <f t="shared" si="1"/>
        <v/>
      </c>
      <c r="V19" s="126" t="str">
        <f t="shared" si="2"/>
        <v/>
      </c>
      <c r="W19" s="145" t="str">
        <f t="shared" si="3"/>
        <v/>
      </c>
    </row>
    <row r="20" spans="1:33" x14ac:dyDescent="0.3">
      <c r="A20" s="128">
        <v>13</v>
      </c>
      <c r="B20" s="129" t="str">
        <f>IF('Tune-Up Checklist-Boiler'!B19&lt;&gt;"",'Tune-Up Checklist-Boiler'!B19,"")</f>
        <v/>
      </c>
      <c r="C20" s="130" t="str">
        <f>IF('Tune-Up Checklist-Boiler'!C19&lt;&gt;"",'Tune-Up Checklist-Boiler'!C19,"")</f>
        <v/>
      </c>
      <c r="D20" s="131" t="str">
        <f>IF('Tune-Up Checklist-Boiler'!D19&lt;&gt;"",'Tune-Up Checklist-Boiler'!D19,"")</f>
        <v/>
      </c>
      <c r="E20" s="118"/>
      <c r="F20" s="118"/>
      <c r="G20" s="118"/>
      <c r="H20" s="118"/>
      <c r="I20" s="118"/>
      <c r="J20" s="162" t="str">
        <f>IF('Tune-Up Checklist-Boiler'!E19="","",IF('Tune-Up Checklist-Boiler'!E19&gt;=3,"Eligible","Not Eligible"))</f>
        <v/>
      </c>
      <c r="K20" s="148"/>
      <c r="L20" s="148"/>
      <c r="M20" s="119"/>
      <c r="N20" s="120"/>
      <c r="O20" s="52"/>
      <c r="P20" s="123" t="str">
        <f t="shared" si="0"/>
        <v/>
      </c>
      <c r="Q20" s="124" t="str">
        <f>_xlfn.IFNA(VLOOKUP($D20,Lookups!$C$3:$E$26,3,FALSE),"")</f>
        <v/>
      </c>
      <c r="R20" s="50" t="str">
        <f t="shared" si="4"/>
        <v/>
      </c>
      <c r="S20" s="50" t="str">
        <f t="shared" si="5"/>
        <v/>
      </c>
      <c r="T20" s="126" t="str">
        <f t="shared" si="6"/>
        <v/>
      </c>
      <c r="U20" s="126" t="str">
        <f t="shared" si="1"/>
        <v/>
      </c>
      <c r="V20" s="126" t="str">
        <f t="shared" si="2"/>
        <v/>
      </c>
      <c r="W20" s="145" t="str">
        <f t="shared" si="3"/>
        <v/>
      </c>
    </row>
    <row r="21" spans="1:33" x14ac:dyDescent="0.3">
      <c r="A21" s="128">
        <v>14</v>
      </c>
      <c r="B21" s="129" t="str">
        <f>IF('Tune-Up Checklist-Boiler'!B20&lt;&gt;"",'Tune-Up Checklist-Boiler'!B20,"")</f>
        <v/>
      </c>
      <c r="C21" s="130" t="str">
        <f>IF('Tune-Up Checklist-Boiler'!C20&lt;&gt;"",'Tune-Up Checklist-Boiler'!C20,"")</f>
        <v/>
      </c>
      <c r="D21" s="131" t="str">
        <f>IF('Tune-Up Checklist-Boiler'!D20&lt;&gt;"",'Tune-Up Checklist-Boiler'!D20,"")</f>
        <v/>
      </c>
      <c r="E21" s="118"/>
      <c r="F21" s="118"/>
      <c r="G21" s="118"/>
      <c r="H21" s="118"/>
      <c r="I21" s="118"/>
      <c r="J21" s="162" t="str">
        <f>IF('Tune-Up Checklist-Boiler'!E20="","",IF('Tune-Up Checklist-Boiler'!E20&gt;=3,"Eligible","Not Eligible"))</f>
        <v/>
      </c>
      <c r="K21" s="148"/>
      <c r="L21" s="148"/>
      <c r="M21" s="119"/>
      <c r="N21" s="120"/>
      <c r="O21" s="52"/>
      <c r="P21" s="123" t="str">
        <f t="shared" si="0"/>
        <v/>
      </c>
      <c r="Q21" s="124" t="str">
        <f>_xlfn.IFNA(VLOOKUP($D21,Lookups!$C$3:$E$26,3,FALSE),"")</f>
        <v/>
      </c>
      <c r="R21" s="50" t="str">
        <f t="shared" si="4"/>
        <v/>
      </c>
      <c r="S21" s="50" t="str">
        <f t="shared" si="5"/>
        <v/>
      </c>
      <c r="T21" s="126" t="str">
        <f t="shared" si="6"/>
        <v/>
      </c>
      <c r="U21" s="126" t="str">
        <f t="shared" si="1"/>
        <v/>
      </c>
      <c r="V21" s="126" t="str">
        <f t="shared" si="2"/>
        <v/>
      </c>
      <c r="W21" s="145" t="str">
        <f t="shared" si="3"/>
        <v/>
      </c>
    </row>
    <row r="22" spans="1:33" x14ac:dyDescent="0.3">
      <c r="A22" s="128">
        <v>15</v>
      </c>
      <c r="B22" s="129" t="str">
        <f>IF('Tune-Up Checklist-Boiler'!B21&lt;&gt;"",'Tune-Up Checklist-Boiler'!B21,"")</f>
        <v/>
      </c>
      <c r="C22" s="130" t="str">
        <f>IF('Tune-Up Checklist-Boiler'!C21&lt;&gt;"",'Tune-Up Checklist-Boiler'!C21,"")</f>
        <v/>
      </c>
      <c r="D22" s="131" t="str">
        <f>IF('Tune-Up Checklist-Boiler'!D21&lt;&gt;"",'Tune-Up Checklist-Boiler'!D21,"")</f>
        <v/>
      </c>
      <c r="E22" s="118"/>
      <c r="F22" s="118"/>
      <c r="G22" s="118"/>
      <c r="H22" s="118"/>
      <c r="I22" s="118"/>
      <c r="J22" s="162" t="str">
        <f>IF('Tune-Up Checklist-Boiler'!E21="","",IF('Tune-Up Checklist-Boiler'!E21&gt;=3,"Eligible","Not Eligible"))</f>
        <v/>
      </c>
      <c r="K22" s="148"/>
      <c r="L22" s="148"/>
      <c r="M22" s="119"/>
      <c r="N22" s="120"/>
      <c r="O22" s="52"/>
      <c r="P22" s="123" t="str">
        <f t="shared" si="0"/>
        <v/>
      </c>
      <c r="Q22" s="124" t="str">
        <f>_xlfn.IFNA(VLOOKUP($D22,Lookups!$C$3:$E$26,3,FALSE),"")</f>
        <v/>
      </c>
      <c r="R22" s="50" t="str">
        <f t="shared" si="4"/>
        <v/>
      </c>
      <c r="S22" s="50" t="str">
        <f t="shared" si="5"/>
        <v/>
      </c>
      <c r="T22" s="126" t="str">
        <f t="shared" si="6"/>
        <v/>
      </c>
      <c r="U22" s="126" t="str">
        <f t="shared" si="1"/>
        <v/>
      </c>
      <c r="V22" s="126" t="str">
        <f t="shared" si="2"/>
        <v/>
      </c>
      <c r="W22" s="145" t="str">
        <f t="shared" si="3"/>
        <v/>
      </c>
    </row>
    <row r="23" spans="1:33" x14ac:dyDescent="0.3">
      <c r="A23" s="128">
        <v>16</v>
      </c>
      <c r="B23" s="129" t="str">
        <f>IF('Tune-Up Checklist-Boiler'!B22&lt;&gt;"",'Tune-Up Checklist-Boiler'!B22,"")</f>
        <v/>
      </c>
      <c r="C23" s="130" t="str">
        <f>IF('Tune-Up Checklist-Boiler'!C22&lt;&gt;"",'Tune-Up Checklist-Boiler'!C22,"")</f>
        <v/>
      </c>
      <c r="D23" s="131" t="str">
        <f>IF('Tune-Up Checklist-Boiler'!D22&lt;&gt;"",'Tune-Up Checklist-Boiler'!D22,"")</f>
        <v/>
      </c>
      <c r="E23" s="118"/>
      <c r="F23" s="118"/>
      <c r="G23" s="118"/>
      <c r="H23" s="118"/>
      <c r="I23" s="118"/>
      <c r="J23" s="162" t="str">
        <f>IF('Tune-Up Checklist-Boiler'!E22="","",IF('Tune-Up Checklist-Boiler'!E22&gt;=3,"Eligible","Not Eligible"))</f>
        <v/>
      </c>
      <c r="K23" s="148"/>
      <c r="L23" s="148"/>
      <c r="M23" s="119"/>
      <c r="N23" s="120"/>
      <c r="O23" s="52"/>
      <c r="P23" s="123" t="str">
        <f t="shared" si="0"/>
        <v/>
      </c>
      <c r="Q23" s="124" t="str">
        <f>_xlfn.IFNA(VLOOKUP($D23,Lookups!$C$3:$E$26,3,FALSE),"")</f>
        <v/>
      </c>
      <c r="R23" s="50" t="str">
        <f t="shared" si="4"/>
        <v/>
      </c>
      <c r="S23" s="50" t="str">
        <f t="shared" si="5"/>
        <v/>
      </c>
      <c r="T23" s="126" t="str">
        <f t="shared" si="6"/>
        <v/>
      </c>
      <c r="U23" s="126" t="str">
        <f t="shared" si="1"/>
        <v/>
      </c>
      <c r="V23" s="126" t="str">
        <f t="shared" si="2"/>
        <v/>
      </c>
      <c r="W23" s="145" t="str">
        <f t="shared" si="3"/>
        <v/>
      </c>
    </row>
    <row r="24" spans="1:33" x14ac:dyDescent="0.3">
      <c r="A24" s="128">
        <v>17</v>
      </c>
      <c r="B24" s="129" t="str">
        <f>IF('Tune-Up Checklist-Boiler'!B23&lt;&gt;"",'Tune-Up Checklist-Boiler'!B23,"")</f>
        <v/>
      </c>
      <c r="C24" s="130" t="str">
        <f>IF('Tune-Up Checklist-Boiler'!C23&lt;&gt;"",'Tune-Up Checklist-Boiler'!C23,"")</f>
        <v/>
      </c>
      <c r="D24" s="131" t="str">
        <f>IF('Tune-Up Checklist-Boiler'!D23&lt;&gt;"",'Tune-Up Checklist-Boiler'!D23,"")</f>
        <v/>
      </c>
      <c r="E24" s="118"/>
      <c r="F24" s="118"/>
      <c r="G24" s="118"/>
      <c r="H24" s="118"/>
      <c r="I24" s="118"/>
      <c r="J24" s="162" t="str">
        <f>IF('Tune-Up Checklist-Boiler'!E23="","",IF('Tune-Up Checklist-Boiler'!E23&gt;=3,"Eligible","Not Eligible"))</f>
        <v/>
      </c>
      <c r="K24" s="148"/>
      <c r="L24" s="148"/>
      <c r="M24" s="119"/>
      <c r="N24" s="120"/>
      <c r="O24" s="52"/>
      <c r="P24" s="123" t="str">
        <f t="shared" si="0"/>
        <v/>
      </c>
      <c r="Q24" s="124" t="str">
        <f>_xlfn.IFNA(VLOOKUP($D24,Lookups!$C$3:$E$26,3,FALSE),"")</f>
        <v/>
      </c>
      <c r="R24" s="50" t="str">
        <f t="shared" si="4"/>
        <v/>
      </c>
      <c r="S24" s="50" t="str">
        <f t="shared" si="5"/>
        <v/>
      </c>
      <c r="T24" s="126" t="str">
        <f t="shared" si="6"/>
        <v/>
      </c>
      <c r="U24" s="126" t="str">
        <f t="shared" si="1"/>
        <v/>
      </c>
      <c r="V24" s="126" t="str">
        <f t="shared" si="2"/>
        <v/>
      </c>
      <c r="W24" s="145" t="str">
        <f t="shared" si="3"/>
        <v/>
      </c>
    </row>
    <row r="25" spans="1:33" x14ac:dyDescent="0.3">
      <c r="A25" s="128">
        <v>18</v>
      </c>
      <c r="B25" s="129" t="str">
        <f>IF('Tune-Up Checklist-Boiler'!B24&lt;&gt;"",'Tune-Up Checklist-Boiler'!B24,"")</f>
        <v/>
      </c>
      <c r="C25" s="130" t="str">
        <f>IF('Tune-Up Checklist-Boiler'!C24&lt;&gt;"",'Tune-Up Checklist-Boiler'!C24,"")</f>
        <v/>
      </c>
      <c r="D25" s="131" t="str">
        <f>IF('Tune-Up Checklist-Boiler'!D24&lt;&gt;"",'Tune-Up Checklist-Boiler'!D24,"")</f>
        <v/>
      </c>
      <c r="E25" s="118"/>
      <c r="F25" s="118"/>
      <c r="G25" s="118"/>
      <c r="H25" s="118"/>
      <c r="I25" s="118"/>
      <c r="J25" s="162" t="str">
        <f>IF('Tune-Up Checklist-Boiler'!E24="","",IF('Tune-Up Checklist-Boiler'!E24&gt;=3,"Eligible","Not Eligible"))</f>
        <v/>
      </c>
      <c r="K25" s="148"/>
      <c r="L25" s="148"/>
      <c r="M25" s="119"/>
      <c r="N25" s="120"/>
      <c r="O25" s="52"/>
      <c r="P25" s="123" t="str">
        <f t="shared" si="0"/>
        <v/>
      </c>
      <c r="Q25" s="124" t="str">
        <f>_xlfn.IFNA(VLOOKUP($D25,Lookups!$C$3:$E$26,3,FALSE),"")</f>
        <v/>
      </c>
      <c r="R25" s="50" t="str">
        <f t="shared" si="4"/>
        <v/>
      </c>
      <c r="S25" s="50" t="str">
        <f t="shared" si="5"/>
        <v/>
      </c>
      <c r="T25" s="126" t="str">
        <f t="shared" si="6"/>
        <v/>
      </c>
      <c r="U25" s="126" t="str">
        <f t="shared" si="1"/>
        <v/>
      </c>
      <c r="V25" s="126" t="str">
        <f t="shared" si="2"/>
        <v/>
      </c>
      <c r="W25" s="145" t="str">
        <f t="shared" si="3"/>
        <v/>
      </c>
    </row>
    <row r="26" spans="1:33" x14ac:dyDescent="0.3">
      <c r="A26" s="128">
        <v>19</v>
      </c>
      <c r="B26" s="129" t="str">
        <f>IF('Tune-Up Checklist-Boiler'!B25&lt;&gt;"",'Tune-Up Checklist-Boiler'!B25,"")</f>
        <v/>
      </c>
      <c r="C26" s="130" t="str">
        <f>IF('Tune-Up Checklist-Boiler'!C25&lt;&gt;"",'Tune-Up Checklist-Boiler'!C25,"")</f>
        <v/>
      </c>
      <c r="D26" s="131" t="str">
        <f>IF('Tune-Up Checklist-Boiler'!D25&lt;&gt;"",'Tune-Up Checklist-Boiler'!D25,"")</f>
        <v/>
      </c>
      <c r="E26" s="118"/>
      <c r="F26" s="118"/>
      <c r="G26" s="118"/>
      <c r="H26" s="118"/>
      <c r="I26" s="118"/>
      <c r="J26" s="162" t="str">
        <f>IF('Tune-Up Checklist-Boiler'!E25="","",IF('Tune-Up Checklist-Boiler'!E25&gt;=3,"Eligible","Not Eligible"))</f>
        <v/>
      </c>
      <c r="K26" s="148"/>
      <c r="L26" s="148"/>
      <c r="M26" s="119"/>
      <c r="N26" s="120"/>
      <c r="O26" s="52"/>
      <c r="P26" s="123" t="str">
        <f t="shared" si="0"/>
        <v/>
      </c>
      <c r="Q26" s="124" t="str">
        <f>_xlfn.IFNA(VLOOKUP($D26,Lookups!$C$3:$E$26,3,FALSE),"")</f>
        <v/>
      </c>
      <c r="R26" s="50" t="str">
        <f t="shared" si="4"/>
        <v/>
      </c>
      <c r="S26" s="50" t="str">
        <f t="shared" si="5"/>
        <v/>
      </c>
      <c r="T26" s="126" t="str">
        <f t="shared" si="6"/>
        <v/>
      </c>
      <c r="U26" s="126" t="str">
        <f t="shared" si="1"/>
        <v/>
      </c>
      <c r="V26" s="126" t="str">
        <f t="shared" si="2"/>
        <v/>
      </c>
      <c r="W26" s="145" t="str">
        <f t="shared" si="3"/>
        <v/>
      </c>
    </row>
    <row r="27" spans="1:33" x14ac:dyDescent="0.3">
      <c r="A27" s="128">
        <v>20</v>
      </c>
      <c r="B27" s="129" t="str">
        <f>IF('Tune-Up Checklist-Boiler'!B26&lt;&gt;"",'Tune-Up Checklist-Boiler'!B26,"")</f>
        <v/>
      </c>
      <c r="C27" s="130" t="str">
        <f>IF('Tune-Up Checklist-Boiler'!C26&lt;&gt;"",'Tune-Up Checklist-Boiler'!C26,"")</f>
        <v/>
      </c>
      <c r="D27" s="131" t="str">
        <f>IF('Tune-Up Checklist-Boiler'!D26&lt;&gt;"",'Tune-Up Checklist-Boiler'!D26,"")</f>
        <v/>
      </c>
      <c r="E27" s="118"/>
      <c r="F27" s="118"/>
      <c r="G27" s="118"/>
      <c r="H27" s="118"/>
      <c r="I27" s="118"/>
      <c r="J27" s="162" t="str">
        <f>IF('Tune-Up Checklist-Boiler'!E26="","",IF('Tune-Up Checklist-Boiler'!E26&gt;=3,"Eligible","Not Eligible"))</f>
        <v/>
      </c>
      <c r="K27" s="148"/>
      <c r="L27" s="148"/>
      <c r="M27" s="119"/>
      <c r="N27" s="120"/>
      <c r="O27" s="52"/>
      <c r="P27" s="123" t="str">
        <f t="shared" si="0"/>
        <v/>
      </c>
      <c r="Q27" s="124" t="str">
        <f>_xlfn.IFNA(VLOOKUP($D27,Lookups!$C$3:$E$26,3,FALSE),"")</f>
        <v/>
      </c>
      <c r="R27" s="50" t="str">
        <f t="shared" si="4"/>
        <v/>
      </c>
      <c r="S27" s="50" t="str">
        <f t="shared" si="5"/>
        <v/>
      </c>
      <c r="T27" s="126" t="str">
        <f t="shared" si="6"/>
        <v/>
      </c>
      <c r="U27" s="126" t="str">
        <f t="shared" si="1"/>
        <v/>
      </c>
      <c r="V27" s="126" t="str">
        <f t="shared" si="2"/>
        <v/>
      </c>
      <c r="W27" s="145" t="str">
        <f t="shared" si="3"/>
        <v/>
      </c>
    </row>
    <row r="28" spans="1:33" x14ac:dyDescent="0.3">
      <c r="A28" s="139" t="s">
        <v>94</v>
      </c>
      <c r="B28" s="140"/>
      <c r="C28" s="140"/>
      <c r="D28" s="140"/>
      <c r="E28" s="140"/>
      <c r="F28" s="140"/>
      <c r="G28" s="140"/>
      <c r="H28" s="140"/>
      <c r="I28" s="140"/>
      <c r="J28" s="140"/>
      <c r="K28" s="140"/>
      <c r="L28" s="140"/>
      <c r="M28" s="140"/>
      <c r="N28" s="134">
        <f>SUM(N8:N27)</f>
        <v>0</v>
      </c>
      <c r="R28" s="143">
        <f>SUM(R8:R27)</f>
        <v>0</v>
      </c>
      <c r="S28" s="143">
        <f>SUM(S8:S27)</f>
        <v>0</v>
      </c>
      <c r="U28" s="144">
        <f>SUM(U8:U27)</f>
        <v>0</v>
      </c>
      <c r="V28" s="146">
        <f>SUM(V8:V27)</f>
        <v>0</v>
      </c>
      <c r="W28" s="147">
        <f>SUM(W8:W27)</f>
        <v>0</v>
      </c>
      <c r="X28" s="53"/>
      <c r="Y28" s="53"/>
      <c r="Z28" s="53"/>
      <c r="AA28" s="53"/>
      <c r="AF28" s="54"/>
      <c r="AG28" s="54"/>
    </row>
  </sheetData>
  <sheetProtection algorithmName="SHA-512" hashValue="RNYaoZzwBN5Z5GIiR1V63MG1AUKAHRKl1u80l6Ax0mqzWLUoKeETcdGTbZWxYh+AUX/eHkknTSfez8pOA+j+ZA==" saltValue="jp/55TGKhG3ShrK37txDkQ==" spinCount="100000" sheet="1" objects="1" scenarios="1"/>
  <mergeCells count="1">
    <mergeCell ref="A1:D1"/>
  </mergeCells>
  <dataValidations count="3">
    <dataValidation type="whole" operator="greaterThanOrEqual" allowBlank="1" showInputMessage="1" showErrorMessage="1" sqref="I8:I27" xr:uid="{00000000-0002-0000-0800-000000000000}">
      <formula1>3</formula1>
    </dataValidation>
    <dataValidation type="whole" allowBlank="1" showInputMessage="1" showErrorMessage="1" errorTitle="Not a Number" error="Please enter a valid cost between $0 and $10,000" sqref="N7:O27" xr:uid="{00000000-0002-0000-0800-000001000000}">
      <formula1>0</formula1>
      <formula2>10000000</formula2>
    </dataValidation>
    <dataValidation operator="greaterThanOrEqual" allowBlank="1" showInputMessage="1" showErrorMessage="1" sqref="J7:J27" xr:uid="{00000000-0002-0000-0800-000002000000}"/>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Lookups!$A$4:$A$5</xm:f>
          </x14:formula1>
          <xm:sqref>M7:M27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F37021"/>
  </sheetPr>
  <dimension ref="A1:AI28"/>
  <sheetViews>
    <sheetView showGridLines="0" topLeftCell="A3" zoomScaleNormal="100" workbookViewId="0">
      <selection activeCell="E7" sqref="E7"/>
    </sheetView>
  </sheetViews>
  <sheetFormatPr defaultRowHeight="14.4" outlineLevelCol="1" x14ac:dyDescent="0.3"/>
  <cols>
    <col min="1" max="2" width="17" style="10" customWidth="1"/>
    <col min="3" max="3" width="17.5546875" style="10" customWidth="1"/>
    <col min="4" max="4" width="20.6640625" style="10" bestFit="1" customWidth="1" outlineLevel="1"/>
    <col min="5" max="5" width="17.6640625" style="10" customWidth="1" outlineLevel="1"/>
    <col min="6" max="6" width="16" style="10" customWidth="1" outlineLevel="1"/>
    <col min="7" max="7" width="14.88671875" style="10" customWidth="1" outlineLevel="1"/>
    <col min="8" max="8" width="13.5546875" style="10" customWidth="1" outlineLevel="1"/>
    <col min="9" max="9" width="12" style="10" customWidth="1"/>
    <col min="10" max="10" width="13.44140625" style="10" customWidth="1"/>
    <col min="11" max="12" width="19.6640625" style="10" customWidth="1"/>
    <col min="13" max="13" width="13.109375" style="10" customWidth="1"/>
    <col min="14" max="14" width="12.33203125" style="10" customWidth="1"/>
    <col min="15" max="15" width="36.109375" style="10" customWidth="1"/>
    <col min="16" max="16" width="16.109375" style="10" customWidth="1"/>
    <col min="17" max="17" width="12.5546875" style="10" customWidth="1"/>
    <col min="18" max="21" width="12.5546875" style="10" customWidth="1" outlineLevel="1"/>
    <col min="22" max="22" width="11.6640625" style="10" customWidth="1" outlineLevel="1"/>
    <col min="23" max="23" width="6.88671875" style="10" customWidth="1" outlineLevel="1"/>
    <col min="24" max="28" width="8.88671875" style="10" customWidth="1" outlineLevel="1"/>
    <col min="29" max="29" width="8" style="10" customWidth="1" outlineLevel="1"/>
    <col min="30" max="31" width="8.88671875" style="10" customWidth="1" outlineLevel="1"/>
    <col min="32" max="16384" width="8.88671875" style="10"/>
  </cols>
  <sheetData>
    <row r="1" spans="1:35" ht="23.4" x14ac:dyDescent="0.45">
      <c r="A1" s="191" t="s">
        <v>145</v>
      </c>
      <c r="B1" s="191"/>
      <c r="C1" s="191"/>
      <c r="D1" s="19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ht="28.8" x14ac:dyDescent="0.45">
      <c r="A2" s="15" t="s">
        <v>190</v>
      </c>
      <c r="B2" s="15" t="s">
        <v>148</v>
      </c>
      <c r="C2" s="15" t="s">
        <v>146</v>
      </c>
      <c r="D2" s="15" t="s">
        <v>192</v>
      </c>
      <c r="G2" s="11"/>
      <c r="H2" s="11"/>
      <c r="K2" s="33"/>
      <c r="L2" s="33"/>
      <c r="M2" s="33"/>
      <c r="N2" s="33"/>
      <c r="O2" s="33"/>
      <c r="P2" s="34"/>
      <c r="Q2" s="11"/>
      <c r="R2" s="11"/>
      <c r="S2" s="11"/>
      <c r="T2" s="11"/>
      <c r="U2" s="11"/>
      <c r="V2" s="11"/>
      <c r="W2" s="11"/>
      <c r="X2" s="11"/>
      <c r="Y2" s="11"/>
      <c r="Z2" s="11"/>
      <c r="AA2" s="11"/>
      <c r="AB2" s="11"/>
      <c r="AC2" s="11"/>
      <c r="AD2" s="11"/>
      <c r="AE2" s="11"/>
      <c r="AF2" s="11"/>
      <c r="AG2" s="11"/>
      <c r="AH2" s="11"/>
      <c r="AI2" s="11"/>
    </row>
    <row r="3" spans="1:35" ht="23.4" x14ac:dyDescent="0.45">
      <c r="A3" s="35">
        <f>W28</f>
        <v>0</v>
      </c>
      <c r="B3" s="35">
        <f>S28</f>
        <v>0</v>
      </c>
      <c r="C3" s="36">
        <f>U28</f>
        <v>0</v>
      </c>
      <c r="D3" s="36">
        <f>V28</f>
        <v>0</v>
      </c>
      <c r="G3" s="28"/>
      <c r="H3" s="28"/>
      <c r="K3" s="37"/>
      <c r="L3" s="37"/>
      <c r="M3" s="37"/>
      <c r="N3" s="37"/>
      <c r="O3" s="37"/>
      <c r="P3" s="33"/>
      <c r="Q3" s="11"/>
      <c r="R3" s="11"/>
      <c r="S3" s="11"/>
      <c r="T3" s="11"/>
      <c r="U3" s="11"/>
      <c r="V3" s="11"/>
      <c r="W3" s="11"/>
      <c r="X3" s="11"/>
      <c r="Y3" s="11"/>
      <c r="Z3" s="11"/>
      <c r="AA3" s="11"/>
      <c r="AB3" s="11"/>
      <c r="AC3" s="11"/>
      <c r="AD3" s="11"/>
      <c r="AE3" s="11"/>
      <c r="AF3" s="11"/>
      <c r="AG3" s="11"/>
      <c r="AH3" s="11"/>
      <c r="AI3" s="11"/>
    </row>
    <row r="4" spans="1:35" ht="23.4" x14ac:dyDescent="0.45">
      <c r="A4" s="13"/>
      <c r="B4" s="13"/>
      <c r="C4" s="13"/>
      <c r="D4" s="13"/>
      <c r="E4" s="13"/>
      <c r="F4" s="13"/>
      <c r="G4" s="13"/>
      <c r="H4" s="13"/>
      <c r="I4" s="13"/>
      <c r="K4" s="37"/>
      <c r="L4" s="37"/>
      <c r="M4" s="37"/>
      <c r="N4" s="37"/>
      <c r="O4" s="37"/>
      <c r="P4" s="39"/>
      <c r="Q4" s="13"/>
      <c r="R4" s="41"/>
      <c r="S4" s="41"/>
      <c r="T4" s="40"/>
      <c r="U4" s="13"/>
      <c r="V4" s="13"/>
      <c r="W4" s="13"/>
      <c r="X4" s="13"/>
      <c r="Y4" s="13"/>
      <c r="Z4" s="13"/>
      <c r="AA4" s="13"/>
      <c r="AB4" s="13"/>
      <c r="AC4" s="13"/>
      <c r="AD4" s="11"/>
      <c r="AE4" s="11"/>
      <c r="AF4" s="11"/>
      <c r="AG4" s="11"/>
      <c r="AH4" s="11"/>
      <c r="AI4" s="42"/>
    </row>
    <row r="5" spans="1:35" ht="23.4" x14ac:dyDescent="0.45">
      <c r="A5" s="14"/>
      <c r="B5" s="14"/>
      <c r="C5" s="14"/>
      <c r="D5" s="14"/>
      <c r="E5" s="14"/>
      <c r="F5" s="14"/>
      <c r="G5" s="14"/>
      <c r="H5" s="14"/>
      <c r="I5" s="14"/>
      <c r="J5" s="14"/>
      <c r="K5" s="14"/>
      <c r="Q5" s="14"/>
      <c r="U5" s="14"/>
      <c r="V5" s="14"/>
      <c r="W5" s="14"/>
      <c r="X5" s="14"/>
      <c r="Y5" s="14"/>
      <c r="Z5" s="14"/>
      <c r="AA5" s="14"/>
      <c r="AB5" s="14"/>
      <c r="AC5" s="14"/>
      <c r="AD5" s="11"/>
      <c r="AE5" s="11"/>
      <c r="AF5" s="11"/>
      <c r="AG5" s="11"/>
      <c r="AH5" s="11"/>
      <c r="AI5" s="43"/>
    </row>
    <row r="6" spans="1:35" ht="60" x14ac:dyDescent="0.3">
      <c r="A6" s="56" t="s">
        <v>12</v>
      </c>
      <c r="B6" s="44" t="s">
        <v>114</v>
      </c>
      <c r="C6" s="44" t="s">
        <v>111</v>
      </c>
      <c r="D6" s="44" t="s">
        <v>13</v>
      </c>
      <c r="E6" s="44" t="s">
        <v>115</v>
      </c>
      <c r="F6" s="44" t="s">
        <v>116</v>
      </c>
      <c r="G6" s="44" t="s">
        <v>117</v>
      </c>
      <c r="H6" s="44" t="s">
        <v>18</v>
      </c>
      <c r="I6" s="44" t="s">
        <v>178</v>
      </c>
      <c r="J6" s="44" t="s">
        <v>95</v>
      </c>
      <c r="K6" s="44" t="s">
        <v>176</v>
      </c>
      <c r="L6" s="44" t="s">
        <v>177</v>
      </c>
      <c r="M6" s="55" t="s">
        <v>20</v>
      </c>
      <c r="N6" s="55" t="s">
        <v>21</v>
      </c>
      <c r="O6" s="55" t="s">
        <v>22</v>
      </c>
      <c r="P6" s="45" t="s">
        <v>179</v>
      </c>
      <c r="Q6" s="45" t="s">
        <v>19</v>
      </c>
      <c r="R6" s="45" t="s">
        <v>141</v>
      </c>
      <c r="S6" s="45" t="s">
        <v>142</v>
      </c>
      <c r="T6" s="45" t="s">
        <v>143</v>
      </c>
      <c r="U6" s="45" t="s">
        <v>175</v>
      </c>
      <c r="V6" s="45" t="s">
        <v>193</v>
      </c>
      <c r="W6" s="45" t="s">
        <v>191</v>
      </c>
    </row>
    <row r="7" spans="1:35" x14ac:dyDescent="0.3">
      <c r="A7" s="46" t="s">
        <v>14</v>
      </c>
      <c r="B7" s="47" t="str">
        <f>IF('Tune-Up Checklist-Furnace'!B7&lt;&gt;"",'Tune-Up Checklist-Furnace'!B7,"")</f>
        <v>Main Building</v>
      </c>
      <c r="C7" s="47" t="str">
        <f>'Tune-Up Checklist-Furnace'!C7</f>
        <v>EX-1</v>
      </c>
      <c r="D7" s="47" t="str">
        <f>IF('Tune-Up Checklist-Furnace'!D7&lt;&gt;"",'Tune-Up Checklist-Furnace'!D7,"")</f>
        <v>Retail – Small</v>
      </c>
      <c r="E7" s="145" t="s">
        <v>181</v>
      </c>
      <c r="F7" s="145" t="s">
        <v>180</v>
      </c>
      <c r="G7" s="145">
        <v>300000</v>
      </c>
      <c r="H7" s="145">
        <v>1</v>
      </c>
      <c r="I7" s="145">
        <v>5</v>
      </c>
      <c r="J7" s="149" t="str">
        <f>IF('Tune-Up Checklist-Furnace'!E7="","",IF('Tune-Up Checklist-Furnace'!E7&gt;=3,"Eligible","Not Eligible"))</f>
        <v>Eligible</v>
      </c>
      <c r="K7" s="48">
        <v>0.81499999999999995</v>
      </c>
      <c r="L7" s="48">
        <v>0.83</v>
      </c>
      <c r="M7" s="150" t="s">
        <v>17</v>
      </c>
      <c r="N7" s="51">
        <v>300</v>
      </c>
      <c r="O7" s="151"/>
      <c r="P7" s="48">
        <f>IF(K7="","",L7-K7)</f>
        <v>1.5000000000000013E-2</v>
      </c>
      <c r="Q7" s="49">
        <f>_xlfn.IFNA(VLOOKUP($D7,Lookups!$C$3:$E$26,3,FALSE),"")</f>
        <v>545</v>
      </c>
      <c r="R7" s="50">
        <f t="shared" ref="R7:R27" si="0">IF(OR(J7="Not Eligible",K7=""),"",(G7*Q7*(((K7+P7)/K7)-1))/100000)</f>
        <v>30.092024539877489</v>
      </c>
      <c r="S7" s="50">
        <f>IF(K7="","",R7*H7)</f>
        <v>30.092024539877489</v>
      </c>
      <c r="T7" s="51">
        <f>IF(K7="","",150)</f>
        <v>150</v>
      </c>
      <c r="U7" s="51">
        <f>IF(K7="","",IF((T7*H7)&gt;=N7,N7,(T7*H7)))</f>
        <v>150</v>
      </c>
      <c r="V7" s="51">
        <f>IF(M7="No",0,N7)</f>
        <v>300</v>
      </c>
      <c r="W7" s="145">
        <f>IF(J7="Eligible",H7,0)</f>
        <v>1</v>
      </c>
    </row>
    <row r="8" spans="1:35" x14ac:dyDescent="0.3">
      <c r="A8" s="128">
        <v>1</v>
      </c>
      <c r="B8" s="129" t="str">
        <f>IF('Tune-Up Checklist-Furnace'!B8&lt;&gt;"",'Tune-Up Checklist-Furnace'!B8,"")</f>
        <v/>
      </c>
      <c r="C8" s="130" t="str">
        <f>IF('Tune-Up Checklist-Furnace'!C8&lt;&gt;"",'Tune-Up Checklist-Furnace'!C8,"")</f>
        <v/>
      </c>
      <c r="D8" s="131" t="str">
        <f>IF('Tune-Up Checklist-Furnace'!D8&lt;&gt;"",'Tune-Up Checklist-Furnace'!D8,"")</f>
        <v/>
      </c>
      <c r="E8" s="118"/>
      <c r="F8" s="118"/>
      <c r="G8" s="118"/>
      <c r="H8" s="118"/>
      <c r="I8" s="118"/>
      <c r="J8" s="162"/>
      <c r="K8" s="148"/>
      <c r="L8" s="148"/>
      <c r="M8" s="119"/>
      <c r="N8" s="120"/>
      <c r="O8" s="52"/>
      <c r="P8" s="123" t="str">
        <f>IF(K8="","",L8-K8)</f>
        <v/>
      </c>
      <c r="Q8" s="124" t="str">
        <f>_xlfn.IFNA(VLOOKUP($D8,Lookups!$C$3:$E$26,3,FALSE),"")</f>
        <v/>
      </c>
      <c r="R8" s="50" t="str">
        <f t="shared" si="0"/>
        <v/>
      </c>
      <c r="S8" s="50" t="str">
        <f>IF(J8="Not Eligible","",IF(K8="","",R8*H8))</f>
        <v/>
      </c>
      <c r="T8" s="126" t="str">
        <f>IF(J8="Not Eligible","",IF(K8="","",G8/1000))</f>
        <v/>
      </c>
      <c r="U8" s="126" t="str">
        <f>IF(J8="Not Eligible","",IF(K8="","",IF((T8*H8)&gt;=N8,N8,(T8*H8))))</f>
        <v/>
      </c>
      <c r="V8" s="126" t="str">
        <f t="shared" ref="V8:V27" si="1">IF(M8="","",IF(M8="No",0,N8))</f>
        <v/>
      </c>
      <c r="W8" s="145" t="str">
        <f t="shared" ref="W8:W27" si="2">IF(M8="","",IF(J8="Eligible",H8,0))</f>
        <v/>
      </c>
    </row>
    <row r="9" spans="1:35" x14ac:dyDescent="0.3">
      <c r="A9" s="128">
        <v>2</v>
      </c>
      <c r="B9" s="129" t="str">
        <f>IF('Tune-Up Checklist-Furnace'!B9&lt;&gt;"",'Tune-Up Checklist-Furnace'!B9,"")</f>
        <v/>
      </c>
      <c r="C9" s="130" t="str">
        <f>IF('Tune-Up Checklist-Furnace'!C9&lt;&gt;"",'Tune-Up Checklist-Furnace'!C9,"")</f>
        <v/>
      </c>
      <c r="D9" s="131" t="str">
        <f>IF('Tune-Up Checklist-Furnace'!D9&lt;&gt;"",'Tune-Up Checklist-Furnace'!D9,"")</f>
        <v/>
      </c>
      <c r="E9" s="118"/>
      <c r="F9" s="118"/>
      <c r="G9" s="118"/>
      <c r="H9" s="118"/>
      <c r="I9" s="118"/>
      <c r="J9" s="162"/>
      <c r="K9" s="148"/>
      <c r="L9" s="148"/>
      <c r="M9" s="119"/>
      <c r="N9" s="120"/>
      <c r="O9" s="52"/>
      <c r="P9" s="123" t="str">
        <f t="shared" ref="P9:P27" si="3">IF(K9="","",L9-K9)</f>
        <v/>
      </c>
      <c r="Q9" s="124" t="str">
        <f>_xlfn.IFNA(VLOOKUP($D9,Lookups!$C$3:$E$26,3,FALSE),"")</f>
        <v/>
      </c>
      <c r="R9" s="125" t="str">
        <f t="shared" si="0"/>
        <v/>
      </c>
      <c r="S9" s="125" t="str">
        <f t="shared" ref="S9:S27" si="4">IF(K9="","",R9*H9)</f>
        <v/>
      </c>
      <c r="T9" s="132" t="str">
        <f t="shared" ref="T9:T27" si="5">IF(K9="","",150)</f>
        <v/>
      </c>
      <c r="U9" s="126" t="str">
        <f t="shared" ref="U9:U27" si="6">IF(K9="","",IF((T9*H9)&gt;=N9,N9,(T9*H9)))</f>
        <v/>
      </c>
      <c r="V9" s="126" t="str">
        <f t="shared" si="1"/>
        <v/>
      </c>
      <c r="W9" s="145" t="str">
        <f t="shared" si="2"/>
        <v/>
      </c>
    </row>
    <row r="10" spans="1:35" x14ac:dyDescent="0.3">
      <c r="A10" s="128">
        <v>3</v>
      </c>
      <c r="B10" s="129" t="str">
        <f>IF('Tune-Up Checklist-Furnace'!B10&lt;&gt;"",'Tune-Up Checklist-Furnace'!B10,"")</f>
        <v/>
      </c>
      <c r="C10" s="130" t="str">
        <f>IF('Tune-Up Checklist-Furnace'!C10&lt;&gt;"",'Tune-Up Checklist-Furnace'!C10,"")</f>
        <v/>
      </c>
      <c r="D10" s="131" t="str">
        <f>IF('Tune-Up Checklist-Furnace'!D10&lt;&gt;"",'Tune-Up Checklist-Furnace'!D10,"")</f>
        <v/>
      </c>
      <c r="E10" s="118"/>
      <c r="F10" s="118"/>
      <c r="G10" s="118"/>
      <c r="H10" s="118"/>
      <c r="I10" s="118"/>
      <c r="J10" s="162"/>
      <c r="K10" s="148"/>
      <c r="L10" s="148"/>
      <c r="M10" s="119"/>
      <c r="N10" s="120"/>
      <c r="O10" s="52"/>
      <c r="P10" s="123" t="str">
        <f t="shared" si="3"/>
        <v/>
      </c>
      <c r="Q10" s="124" t="str">
        <f>_xlfn.IFNA(VLOOKUP($D10,Lookups!$C$3:$E$26,3,FALSE),"")</f>
        <v/>
      </c>
      <c r="R10" s="125" t="str">
        <f t="shared" si="0"/>
        <v/>
      </c>
      <c r="S10" s="125" t="str">
        <f t="shared" si="4"/>
        <v/>
      </c>
      <c r="T10" s="132" t="str">
        <f t="shared" si="5"/>
        <v/>
      </c>
      <c r="U10" s="126" t="str">
        <f t="shared" si="6"/>
        <v/>
      </c>
      <c r="V10" s="126" t="str">
        <f t="shared" si="1"/>
        <v/>
      </c>
      <c r="W10" s="145" t="str">
        <f t="shared" si="2"/>
        <v/>
      </c>
    </row>
    <row r="11" spans="1:35" x14ac:dyDescent="0.3">
      <c r="A11" s="128">
        <v>4</v>
      </c>
      <c r="B11" s="129" t="str">
        <f>IF('Tune-Up Checklist-Furnace'!B11&lt;&gt;"",'Tune-Up Checklist-Furnace'!B11,"")</f>
        <v/>
      </c>
      <c r="C11" s="130" t="str">
        <f>IF('Tune-Up Checklist-Furnace'!C11&lt;&gt;"",'Tune-Up Checklist-Furnace'!C11,"")</f>
        <v/>
      </c>
      <c r="D11" s="131" t="str">
        <f>IF('Tune-Up Checklist-Furnace'!D11&lt;&gt;"",'Tune-Up Checklist-Furnace'!D11,"")</f>
        <v/>
      </c>
      <c r="E11" s="118"/>
      <c r="F11" s="118"/>
      <c r="G11" s="118"/>
      <c r="H11" s="118"/>
      <c r="I11" s="118"/>
      <c r="J11" s="162" t="str">
        <f>IF('Tune-Up Checklist-Furnace'!E11="","",IF('Tune-Up Checklist-Furnace'!E11&gt;=3,"Eligible","Not Eligible"))</f>
        <v/>
      </c>
      <c r="K11" s="148"/>
      <c r="L11" s="148"/>
      <c r="M11" s="119"/>
      <c r="N11" s="120"/>
      <c r="O11" s="52"/>
      <c r="P11" s="123" t="str">
        <f t="shared" si="3"/>
        <v/>
      </c>
      <c r="Q11" s="124" t="str">
        <f>_xlfn.IFNA(VLOOKUP($D11,Lookups!$C$3:$E$26,3,FALSE),"")</f>
        <v/>
      </c>
      <c r="R11" s="125" t="str">
        <f t="shared" si="0"/>
        <v/>
      </c>
      <c r="S11" s="125" t="str">
        <f t="shared" si="4"/>
        <v/>
      </c>
      <c r="T11" s="132" t="str">
        <f t="shared" si="5"/>
        <v/>
      </c>
      <c r="U11" s="126" t="str">
        <f t="shared" si="6"/>
        <v/>
      </c>
      <c r="V11" s="126" t="str">
        <f t="shared" si="1"/>
        <v/>
      </c>
      <c r="W11" s="145" t="str">
        <f t="shared" si="2"/>
        <v/>
      </c>
    </row>
    <row r="12" spans="1:35" x14ac:dyDescent="0.3">
      <c r="A12" s="128">
        <v>5</v>
      </c>
      <c r="B12" s="129" t="str">
        <f>IF('Tune-Up Checklist-Furnace'!B12&lt;&gt;"",'Tune-Up Checklist-Furnace'!B12,"")</f>
        <v/>
      </c>
      <c r="C12" s="130" t="str">
        <f>IF('Tune-Up Checklist-Furnace'!C12&lt;&gt;"",'Tune-Up Checklist-Furnace'!C12,"")</f>
        <v/>
      </c>
      <c r="D12" s="131" t="str">
        <f>IF('Tune-Up Checklist-Furnace'!D12&lt;&gt;"",'Tune-Up Checklist-Furnace'!D12,"")</f>
        <v/>
      </c>
      <c r="E12" s="118"/>
      <c r="F12" s="118"/>
      <c r="G12" s="118"/>
      <c r="H12" s="118"/>
      <c r="I12" s="118"/>
      <c r="J12" s="162" t="str">
        <f>IF('Tune-Up Checklist-Furnace'!E12="","",IF('Tune-Up Checklist-Furnace'!E12&gt;=3,"Eligible","Not Eligible"))</f>
        <v/>
      </c>
      <c r="K12" s="148"/>
      <c r="L12" s="148"/>
      <c r="M12" s="119"/>
      <c r="N12" s="120"/>
      <c r="O12" s="52"/>
      <c r="P12" s="123" t="str">
        <f t="shared" si="3"/>
        <v/>
      </c>
      <c r="Q12" s="124" t="str">
        <f>_xlfn.IFNA(VLOOKUP($D12,Lookups!$C$3:$E$26,3,FALSE),"")</f>
        <v/>
      </c>
      <c r="R12" s="125" t="str">
        <f t="shared" si="0"/>
        <v/>
      </c>
      <c r="S12" s="125" t="str">
        <f t="shared" si="4"/>
        <v/>
      </c>
      <c r="T12" s="132" t="str">
        <f t="shared" si="5"/>
        <v/>
      </c>
      <c r="U12" s="126" t="str">
        <f t="shared" si="6"/>
        <v/>
      </c>
      <c r="V12" s="126" t="str">
        <f t="shared" si="1"/>
        <v/>
      </c>
      <c r="W12" s="145" t="str">
        <f t="shared" si="2"/>
        <v/>
      </c>
    </row>
    <row r="13" spans="1:35" x14ac:dyDescent="0.3">
      <c r="A13" s="128">
        <v>6</v>
      </c>
      <c r="B13" s="129" t="str">
        <f>IF('Tune-Up Checklist-Furnace'!B13&lt;&gt;"",'Tune-Up Checklist-Furnace'!B13,"")</f>
        <v/>
      </c>
      <c r="C13" s="130" t="str">
        <f>IF('Tune-Up Checklist-Furnace'!C13&lt;&gt;"",'Tune-Up Checklist-Furnace'!C13,"")</f>
        <v/>
      </c>
      <c r="D13" s="131" t="str">
        <f>IF('Tune-Up Checklist-Furnace'!D13&lt;&gt;"",'Tune-Up Checklist-Furnace'!D13,"")</f>
        <v/>
      </c>
      <c r="E13" s="118"/>
      <c r="F13" s="118"/>
      <c r="G13" s="118"/>
      <c r="H13" s="118"/>
      <c r="I13" s="118"/>
      <c r="J13" s="162" t="str">
        <f>IF('Tune-Up Checklist-Furnace'!E13="","",IF('Tune-Up Checklist-Furnace'!E13&gt;=3,"Eligible","Not Eligible"))</f>
        <v/>
      </c>
      <c r="K13" s="148"/>
      <c r="L13" s="148"/>
      <c r="M13" s="119"/>
      <c r="N13" s="120"/>
      <c r="O13" s="52"/>
      <c r="P13" s="123" t="str">
        <f t="shared" si="3"/>
        <v/>
      </c>
      <c r="Q13" s="124" t="str">
        <f>_xlfn.IFNA(VLOOKUP($D13,Lookups!$C$3:$E$26,3,FALSE),"")</f>
        <v/>
      </c>
      <c r="R13" s="125" t="str">
        <f t="shared" si="0"/>
        <v/>
      </c>
      <c r="S13" s="125" t="str">
        <f t="shared" si="4"/>
        <v/>
      </c>
      <c r="T13" s="132" t="str">
        <f t="shared" si="5"/>
        <v/>
      </c>
      <c r="U13" s="126" t="str">
        <f t="shared" si="6"/>
        <v/>
      </c>
      <c r="V13" s="126" t="str">
        <f t="shared" si="1"/>
        <v/>
      </c>
      <c r="W13" s="145" t="str">
        <f t="shared" si="2"/>
        <v/>
      </c>
    </row>
    <row r="14" spans="1:35" x14ac:dyDescent="0.3">
      <c r="A14" s="128">
        <v>7</v>
      </c>
      <c r="B14" s="129" t="str">
        <f>IF('Tune-Up Checklist-Furnace'!B14&lt;&gt;"",'Tune-Up Checklist-Furnace'!B14,"")</f>
        <v/>
      </c>
      <c r="C14" s="130" t="str">
        <f>IF('Tune-Up Checklist-Furnace'!C14&lt;&gt;"",'Tune-Up Checklist-Furnace'!C14,"")</f>
        <v/>
      </c>
      <c r="D14" s="131" t="str">
        <f>IF('Tune-Up Checklist-Furnace'!D14&lt;&gt;"",'Tune-Up Checklist-Furnace'!D14,"")</f>
        <v/>
      </c>
      <c r="E14" s="118"/>
      <c r="F14" s="118"/>
      <c r="G14" s="118"/>
      <c r="H14" s="118"/>
      <c r="I14" s="118"/>
      <c r="J14" s="162" t="str">
        <f>IF('Tune-Up Checklist-Furnace'!E14="","",IF('Tune-Up Checklist-Furnace'!E14&gt;=3,"Eligible","Not Eligible"))</f>
        <v/>
      </c>
      <c r="K14" s="148"/>
      <c r="L14" s="148"/>
      <c r="M14" s="119"/>
      <c r="N14" s="120"/>
      <c r="O14" s="52"/>
      <c r="P14" s="123" t="str">
        <f t="shared" si="3"/>
        <v/>
      </c>
      <c r="Q14" s="124" t="str">
        <f>_xlfn.IFNA(VLOOKUP($D14,Lookups!$C$3:$E$26,3,FALSE),"")</f>
        <v/>
      </c>
      <c r="R14" s="125" t="str">
        <f t="shared" si="0"/>
        <v/>
      </c>
      <c r="S14" s="125" t="str">
        <f t="shared" si="4"/>
        <v/>
      </c>
      <c r="T14" s="132" t="str">
        <f t="shared" si="5"/>
        <v/>
      </c>
      <c r="U14" s="126" t="str">
        <f t="shared" si="6"/>
        <v/>
      </c>
      <c r="V14" s="126" t="str">
        <f t="shared" si="1"/>
        <v/>
      </c>
      <c r="W14" s="145" t="str">
        <f t="shared" si="2"/>
        <v/>
      </c>
    </row>
    <row r="15" spans="1:35" x14ac:dyDescent="0.3">
      <c r="A15" s="128">
        <v>8</v>
      </c>
      <c r="B15" s="129" t="str">
        <f>IF('Tune-Up Checklist-Furnace'!B15&lt;&gt;"",'Tune-Up Checklist-Furnace'!B15,"")</f>
        <v/>
      </c>
      <c r="C15" s="130" t="str">
        <f>IF('Tune-Up Checklist-Furnace'!C15&lt;&gt;"",'Tune-Up Checklist-Furnace'!C15,"")</f>
        <v/>
      </c>
      <c r="D15" s="131" t="str">
        <f>IF('Tune-Up Checklist-Furnace'!D15&lt;&gt;"",'Tune-Up Checklist-Furnace'!D15,"")</f>
        <v/>
      </c>
      <c r="E15" s="118"/>
      <c r="F15" s="118"/>
      <c r="G15" s="118"/>
      <c r="H15" s="118"/>
      <c r="I15" s="118"/>
      <c r="J15" s="162" t="str">
        <f>IF('Tune-Up Checklist-Furnace'!E15="","",IF('Tune-Up Checklist-Furnace'!E15&gt;=3,"Eligible","Not Eligible"))</f>
        <v/>
      </c>
      <c r="K15" s="148"/>
      <c r="L15" s="148"/>
      <c r="M15" s="119"/>
      <c r="N15" s="120"/>
      <c r="O15" s="52"/>
      <c r="P15" s="123" t="str">
        <f t="shared" si="3"/>
        <v/>
      </c>
      <c r="Q15" s="124" t="str">
        <f>_xlfn.IFNA(VLOOKUP($D15,Lookups!$C$3:$E$26,3,FALSE),"")</f>
        <v/>
      </c>
      <c r="R15" s="125" t="str">
        <f t="shared" si="0"/>
        <v/>
      </c>
      <c r="S15" s="125" t="str">
        <f t="shared" si="4"/>
        <v/>
      </c>
      <c r="T15" s="132" t="str">
        <f t="shared" si="5"/>
        <v/>
      </c>
      <c r="U15" s="126" t="str">
        <f t="shared" si="6"/>
        <v/>
      </c>
      <c r="V15" s="126" t="str">
        <f t="shared" si="1"/>
        <v/>
      </c>
      <c r="W15" s="145" t="str">
        <f t="shared" si="2"/>
        <v/>
      </c>
    </row>
    <row r="16" spans="1:35" x14ac:dyDescent="0.3">
      <c r="A16" s="128">
        <v>9</v>
      </c>
      <c r="B16" s="129" t="str">
        <f>IF('Tune-Up Checklist-Furnace'!B16&lt;&gt;"",'Tune-Up Checklist-Furnace'!B16,"")</f>
        <v/>
      </c>
      <c r="C16" s="130" t="str">
        <f>IF('Tune-Up Checklist-Furnace'!C16&lt;&gt;"",'Tune-Up Checklist-Furnace'!C16,"")</f>
        <v/>
      </c>
      <c r="D16" s="131" t="str">
        <f>IF('Tune-Up Checklist-Furnace'!D16&lt;&gt;"",'Tune-Up Checklist-Furnace'!D16,"")</f>
        <v/>
      </c>
      <c r="E16" s="118"/>
      <c r="F16" s="118"/>
      <c r="G16" s="118"/>
      <c r="H16" s="118"/>
      <c r="I16" s="118"/>
      <c r="J16" s="162" t="str">
        <f>IF('Tune-Up Checklist-Furnace'!E16="","",IF('Tune-Up Checklist-Furnace'!E16&gt;=3,"Eligible","Not Eligible"))</f>
        <v/>
      </c>
      <c r="K16" s="148"/>
      <c r="L16" s="148"/>
      <c r="M16" s="119"/>
      <c r="N16" s="120"/>
      <c r="O16" s="52"/>
      <c r="P16" s="123" t="str">
        <f t="shared" si="3"/>
        <v/>
      </c>
      <c r="Q16" s="124" t="str">
        <f>_xlfn.IFNA(VLOOKUP($D16,Lookups!$C$3:$E$26,3,FALSE),"")</f>
        <v/>
      </c>
      <c r="R16" s="125" t="str">
        <f t="shared" si="0"/>
        <v/>
      </c>
      <c r="S16" s="125" t="str">
        <f t="shared" si="4"/>
        <v/>
      </c>
      <c r="T16" s="132" t="str">
        <f t="shared" si="5"/>
        <v/>
      </c>
      <c r="U16" s="126" t="str">
        <f t="shared" si="6"/>
        <v/>
      </c>
      <c r="V16" s="126" t="str">
        <f t="shared" si="1"/>
        <v/>
      </c>
      <c r="W16" s="145" t="str">
        <f t="shared" si="2"/>
        <v/>
      </c>
    </row>
    <row r="17" spans="1:30" x14ac:dyDescent="0.3">
      <c r="A17" s="128">
        <v>10</v>
      </c>
      <c r="B17" s="129" t="str">
        <f>IF('Tune-Up Checklist-Furnace'!B17&lt;&gt;"",'Tune-Up Checklist-Furnace'!B17,"")</f>
        <v/>
      </c>
      <c r="C17" s="130" t="str">
        <f>IF('Tune-Up Checklist-Furnace'!C17&lt;&gt;"",'Tune-Up Checklist-Furnace'!C17,"")</f>
        <v/>
      </c>
      <c r="D17" s="131" t="str">
        <f>IF('Tune-Up Checklist-Furnace'!D17&lt;&gt;"",'Tune-Up Checklist-Furnace'!D17,"")</f>
        <v/>
      </c>
      <c r="E17" s="118"/>
      <c r="F17" s="118"/>
      <c r="G17" s="118"/>
      <c r="H17" s="118"/>
      <c r="I17" s="118"/>
      <c r="J17" s="162" t="str">
        <f>IF('Tune-Up Checklist-Furnace'!E17="","",IF('Tune-Up Checklist-Furnace'!E17&gt;=3,"Eligible","Not Eligible"))</f>
        <v/>
      </c>
      <c r="K17" s="148"/>
      <c r="L17" s="148"/>
      <c r="M17" s="119"/>
      <c r="N17" s="120"/>
      <c r="O17" s="52"/>
      <c r="P17" s="123" t="str">
        <f t="shared" si="3"/>
        <v/>
      </c>
      <c r="Q17" s="124" t="str">
        <f>_xlfn.IFNA(VLOOKUP($D17,Lookups!$C$3:$E$26,3,FALSE),"")</f>
        <v/>
      </c>
      <c r="R17" s="125" t="str">
        <f t="shared" si="0"/>
        <v/>
      </c>
      <c r="S17" s="125" t="str">
        <f t="shared" si="4"/>
        <v/>
      </c>
      <c r="T17" s="132" t="str">
        <f t="shared" si="5"/>
        <v/>
      </c>
      <c r="U17" s="126" t="str">
        <f t="shared" si="6"/>
        <v/>
      </c>
      <c r="V17" s="126" t="str">
        <f t="shared" si="1"/>
        <v/>
      </c>
      <c r="W17" s="145" t="str">
        <f t="shared" si="2"/>
        <v/>
      </c>
    </row>
    <row r="18" spans="1:30" x14ac:dyDescent="0.3">
      <c r="A18" s="128">
        <v>11</v>
      </c>
      <c r="B18" s="129" t="str">
        <f>IF('Tune-Up Checklist-Furnace'!B18&lt;&gt;"",'Tune-Up Checklist-Furnace'!B18,"")</f>
        <v/>
      </c>
      <c r="C18" s="130" t="str">
        <f>IF('Tune-Up Checklist-Furnace'!C18&lt;&gt;"",'Tune-Up Checklist-Furnace'!C18,"")</f>
        <v/>
      </c>
      <c r="D18" s="131" t="str">
        <f>IF('Tune-Up Checklist-Furnace'!D18&lt;&gt;"",'Tune-Up Checklist-Furnace'!D18,"")</f>
        <v/>
      </c>
      <c r="E18" s="118"/>
      <c r="F18" s="118"/>
      <c r="G18" s="118"/>
      <c r="H18" s="118"/>
      <c r="I18" s="118"/>
      <c r="J18" s="162" t="str">
        <f>IF('Tune-Up Checklist-Furnace'!E18="","",IF('Tune-Up Checklist-Furnace'!E18&gt;=3,"Eligible","Not Eligible"))</f>
        <v/>
      </c>
      <c r="K18" s="148"/>
      <c r="L18" s="148"/>
      <c r="M18" s="119"/>
      <c r="N18" s="120"/>
      <c r="O18" s="52"/>
      <c r="P18" s="123" t="str">
        <f t="shared" si="3"/>
        <v/>
      </c>
      <c r="Q18" s="124" t="str">
        <f>_xlfn.IFNA(VLOOKUP($D18,Lookups!$C$3:$E$26,3,FALSE),"")</f>
        <v/>
      </c>
      <c r="R18" s="125" t="str">
        <f t="shared" si="0"/>
        <v/>
      </c>
      <c r="S18" s="125" t="str">
        <f t="shared" si="4"/>
        <v/>
      </c>
      <c r="T18" s="132" t="str">
        <f t="shared" si="5"/>
        <v/>
      </c>
      <c r="U18" s="126" t="str">
        <f t="shared" si="6"/>
        <v/>
      </c>
      <c r="V18" s="126" t="str">
        <f t="shared" si="1"/>
        <v/>
      </c>
      <c r="W18" s="145" t="str">
        <f t="shared" si="2"/>
        <v/>
      </c>
    </row>
    <row r="19" spans="1:30" x14ac:dyDescent="0.3">
      <c r="A19" s="128">
        <v>12</v>
      </c>
      <c r="B19" s="129" t="str">
        <f>IF('Tune-Up Checklist-Furnace'!B19&lt;&gt;"",'Tune-Up Checklist-Furnace'!B19,"")</f>
        <v/>
      </c>
      <c r="C19" s="130" t="str">
        <f>IF('Tune-Up Checklist-Furnace'!C19&lt;&gt;"",'Tune-Up Checklist-Furnace'!C19,"")</f>
        <v/>
      </c>
      <c r="D19" s="131" t="str">
        <f>IF('Tune-Up Checklist-Furnace'!D19&lt;&gt;"",'Tune-Up Checklist-Furnace'!D19,"")</f>
        <v/>
      </c>
      <c r="E19" s="118"/>
      <c r="F19" s="118"/>
      <c r="G19" s="118"/>
      <c r="H19" s="118"/>
      <c r="I19" s="118"/>
      <c r="J19" s="162" t="str">
        <f>IF('Tune-Up Checklist-Furnace'!E19="","",IF('Tune-Up Checklist-Furnace'!E19&gt;=3,"Eligible","Not Eligible"))</f>
        <v/>
      </c>
      <c r="K19" s="148"/>
      <c r="L19" s="148"/>
      <c r="M19" s="119"/>
      <c r="N19" s="120"/>
      <c r="O19" s="52"/>
      <c r="P19" s="123" t="str">
        <f t="shared" si="3"/>
        <v/>
      </c>
      <c r="Q19" s="124" t="str">
        <f>_xlfn.IFNA(VLOOKUP($D19,Lookups!$C$3:$E$26,3,FALSE),"")</f>
        <v/>
      </c>
      <c r="R19" s="125" t="str">
        <f t="shared" si="0"/>
        <v/>
      </c>
      <c r="S19" s="125" t="str">
        <f t="shared" si="4"/>
        <v/>
      </c>
      <c r="T19" s="132" t="str">
        <f t="shared" si="5"/>
        <v/>
      </c>
      <c r="U19" s="126" t="str">
        <f t="shared" si="6"/>
        <v/>
      </c>
      <c r="V19" s="126" t="str">
        <f t="shared" si="1"/>
        <v/>
      </c>
      <c r="W19" s="145" t="str">
        <f t="shared" si="2"/>
        <v/>
      </c>
    </row>
    <row r="20" spans="1:30" x14ac:dyDescent="0.3">
      <c r="A20" s="128">
        <v>13</v>
      </c>
      <c r="B20" s="129" t="str">
        <f>IF('Tune-Up Checklist-Furnace'!B20&lt;&gt;"",'Tune-Up Checklist-Furnace'!B20,"")</f>
        <v/>
      </c>
      <c r="C20" s="130" t="str">
        <f>IF('Tune-Up Checklist-Furnace'!C20&lt;&gt;"",'Tune-Up Checklist-Furnace'!C20,"")</f>
        <v/>
      </c>
      <c r="D20" s="131" t="str">
        <f>IF('Tune-Up Checklist-Furnace'!D20&lt;&gt;"",'Tune-Up Checklist-Furnace'!D20,"")</f>
        <v/>
      </c>
      <c r="E20" s="118"/>
      <c r="F20" s="118"/>
      <c r="G20" s="118"/>
      <c r="H20" s="118"/>
      <c r="I20" s="118"/>
      <c r="J20" s="162" t="str">
        <f>IF('Tune-Up Checklist-Furnace'!E20="","",IF('Tune-Up Checklist-Furnace'!E20&gt;=3,"Eligible","Not Eligible"))</f>
        <v/>
      </c>
      <c r="K20" s="148"/>
      <c r="L20" s="148"/>
      <c r="M20" s="119"/>
      <c r="N20" s="120"/>
      <c r="O20" s="52"/>
      <c r="P20" s="123" t="str">
        <f t="shared" si="3"/>
        <v/>
      </c>
      <c r="Q20" s="124" t="str">
        <f>_xlfn.IFNA(VLOOKUP($D20,Lookups!$C$3:$E$26,3,FALSE),"")</f>
        <v/>
      </c>
      <c r="R20" s="125" t="str">
        <f t="shared" si="0"/>
        <v/>
      </c>
      <c r="S20" s="125" t="str">
        <f t="shared" si="4"/>
        <v/>
      </c>
      <c r="T20" s="132" t="str">
        <f t="shared" si="5"/>
        <v/>
      </c>
      <c r="U20" s="126" t="str">
        <f t="shared" si="6"/>
        <v/>
      </c>
      <c r="V20" s="126" t="str">
        <f t="shared" si="1"/>
        <v/>
      </c>
      <c r="W20" s="145" t="str">
        <f t="shared" si="2"/>
        <v/>
      </c>
    </row>
    <row r="21" spans="1:30" x14ac:dyDescent="0.3">
      <c r="A21" s="128">
        <v>14</v>
      </c>
      <c r="B21" s="129" t="str">
        <f>IF('Tune-Up Checklist-Furnace'!B21&lt;&gt;"",'Tune-Up Checklist-Furnace'!B21,"")</f>
        <v/>
      </c>
      <c r="C21" s="130" t="str">
        <f>IF('Tune-Up Checklist-Furnace'!C21&lt;&gt;"",'Tune-Up Checklist-Furnace'!C21,"")</f>
        <v/>
      </c>
      <c r="D21" s="131" t="str">
        <f>IF('Tune-Up Checklist-Furnace'!D21&lt;&gt;"",'Tune-Up Checklist-Furnace'!D21,"")</f>
        <v/>
      </c>
      <c r="E21" s="118"/>
      <c r="F21" s="118"/>
      <c r="G21" s="118"/>
      <c r="H21" s="118"/>
      <c r="I21" s="118"/>
      <c r="J21" s="162" t="str">
        <f>IF('Tune-Up Checklist-Furnace'!E21="","",IF('Tune-Up Checklist-Furnace'!E21&gt;=3,"Eligible","Not Eligible"))</f>
        <v/>
      </c>
      <c r="K21" s="148"/>
      <c r="L21" s="148"/>
      <c r="M21" s="119"/>
      <c r="N21" s="120"/>
      <c r="O21" s="52"/>
      <c r="P21" s="123" t="str">
        <f t="shared" si="3"/>
        <v/>
      </c>
      <c r="Q21" s="124" t="str">
        <f>_xlfn.IFNA(VLOOKUP($D21,Lookups!$C$3:$E$26,3,FALSE),"")</f>
        <v/>
      </c>
      <c r="R21" s="125" t="str">
        <f t="shared" si="0"/>
        <v/>
      </c>
      <c r="S21" s="125" t="str">
        <f t="shared" si="4"/>
        <v/>
      </c>
      <c r="T21" s="132" t="str">
        <f t="shared" si="5"/>
        <v/>
      </c>
      <c r="U21" s="126" t="str">
        <f t="shared" si="6"/>
        <v/>
      </c>
      <c r="V21" s="126" t="str">
        <f t="shared" si="1"/>
        <v/>
      </c>
      <c r="W21" s="145" t="str">
        <f t="shared" si="2"/>
        <v/>
      </c>
    </row>
    <row r="22" spans="1:30" x14ac:dyDescent="0.3">
      <c r="A22" s="128">
        <v>15</v>
      </c>
      <c r="B22" s="129" t="str">
        <f>IF('Tune-Up Checklist-Furnace'!B22&lt;&gt;"",'Tune-Up Checklist-Furnace'!B22,"")</f>
        <v/>
      </c>
      <c r="C22" s="130" t="str">
        <f>IF('Tune-Up Checklist-Furnace'!C22&lt;&gt;"",'Tune-Up Checklist-Furnace'!C22,"")</f>
        <v/>
      </c>
      <c r="D22" s="131" t="str">
        <f>IF('Tune-Up Checklist-Furnace'!D22&lt;&gt;"",'Tune-Up Checklist-Furnace'!D22,"")</f>
        <v/>
      </c>
      <c r="E22" s="118"/>
      <c r="F22" s="118"/>
      <c r="G22" s="118"/>
      <c r="H22" s="118"/>
      <c r="I22" s="118"/>
      <c r="J22" s="162" t="str">
        <f>IF('Tune-Up Checklist-Furnace'!E22="","",IF('Tune-Up Checklist-Furnace'!E22&gt;=3,"Eligible","Not Eligible"))</f>
        <v/>
      </c>
      <c r="K22" s="148"/>
      <c r="L22" s="148"/>
      <c r="M22" s="119"/>
      <c r="N22" s="120"/>
      <c r="O22" s="52"/>
      <c r="P22" s="123" t="str">
        <f t="shared" si="3"/>
        <v/>
      </c>
      <c r="Q22" s="124" t="str">
        <f>_xlfn.IFNA(VLOOKUP($D22,Lookups!$C$3:$E$26,3,FALSE),"")</f>
        <v/>
      </c>
      <c r="R22" s="125" t="str">
        <f t="shared" si="0"/>
        <v/>
      </c>
      <c r="S22" s="125" t="str">
        <f t="shared" si="4"/>
        <v/>
      </c>
      <c r="T22" s="132" t="str">
        <f t="shared" si="5"/>
        <v/>
      </c>
      <c r="U22" s="126" t="str">
        <f t="shared" si="6"/>
        <v/>
      </c>
      <c r="V22" s="126" t="str">
        <f t="shared" si="1"/>
        <v/>
      </c>
      <c r="W22" s="145" t="str">
        <f t="shared" si="2"/>
        <v/>
      </c>
    </row>
    <row r="23" spans="1:30" x14ac:dyDescent="0.3">
      <c r="A23" s="128">
        <v>16</v>
      </c>
      <c r="B23" s="129" t="str">
        <f>IF('Tune-Up Checklist-Furnace'!B23&lt;&gt;"",'Tune-Up Checklist-Furnace'!B23,"")</f>
        <v/>
      </c>
      <c r="C23" s="130" t="str">
        <f>IF('Tune-Up Checklist-Furnace'!C23&lt;&gt;"",'Tune-Up Checklist-Furnace'!C23,"")</f>
        <v/>
      </c>
      <c r="D23" s="131" t="str">
        <f>IF('Tune-Up Checklist-Furnace'!D23&lt;&gt;"",'Tune-Up Checklist-Furnace'!D23,"")</f>
        <v/>
      </c>
      <c r="E23" s="118"/>
      <c r="F23" s="118"/>
      <c r="G23" s="118"/>
      <c r="H23" s="118"/>
      <c r="I23" s="118"/>
      <c r="J23" s="162" t="str">
        <f>IF('Tune-Up Checklist-Furnace'!E23="","",IF('Tune-Up Checklist-Furnace'!E23&gt;=3,"Eligible","Not Eligible"))</f>
        <v/>
      </c>
      <c r="K23" s="148"/>
      <c r="L23" s="148"/>
      <c r="M23" s="119"/>
      <c r="N23" s="120"/>
      <c r="O23" s="52"/>
      <c r="P23" s="123" t="str">
        <f t="shared" si="3"/>
        <v/>
      </c>
      <c r="Q23" s="124" t="str">
        <f>_xlfn.IFNA(VLOOKUP($D23,Lookups!$C$3:$E$26,3,FALSE),"")</f>
        <v/>
      </c>
      <c r="R23" s="125" t="str">
        <f t="shared" si="0"/>
        <v/>
      </c>
      <c r="S23" s="125" t="str">
        <f t="shared" si="4"/>
        <v/>
      </c>
      <c r="T23" s="132" t="str">
        <f t="shared" si="5"/>
        <v/>
      </c>
      <c r="U23" s="126" t="str">
        <f t="shared" si="6"/>
        <v/>
      </c>
      <c r="V23" s="126" t="str">
        <f t="shared" si="1"/>
        <v/>
      </c>
      <c r="W23" s="145" t="str">
        <f t="shared" si="2"/>
        <v/>
      </c>
    </row>
    <row r="24" spans="1:30" x14ac:dyDescent="0.3">
      <c r="A24" s="128">
        <v>17</v>
      </c>
      <c r="B24" s="129" t="str">
        <f>IF('Tune-Up Checklist-Furnace'!B24&lt;&gt;"",'Tune-Up Checklist-Furnace'!B24,"")</f>
        <v/>
      </c>
      <c r="C24" s="130" t="str">
        <f>IF('Tune-Up Checklist-Furnace'!C24&lt;&gt;"",'Tune-Up Checklist-Furnace'!C24,"")</f>
        <v/>
      </c>
      <c r="D24" s="131" t="str">
        <f>IF('Tune-Up Checklist-Furnace'!D24&lt;&gt;"",'Tune-Up Checklist-Furnace'!D24,"")</f>
        <v/>
      </c>
      <c r="E24" s="118"/>
      <c r="F24" s="118"/>
      <c r="G24" s="118"/>
      <c r="H24" s="118"/>
      <c r="I24" s="118"/>
      <c r="J24" s="162" t="str">
        <f>IF('Tune-Up Checklist-Furnace'!E24="","",IF('Tune-Up Checklist-Furnace'!E24&gt;=3,"Eligible","Not Eligible"))</f>
        <v/>
      </c>
      <c r="K24" s="148"/>
      <c r="L24" s="148"/>
      <c r="M24" s="119"/>
      <c r="N24" s="120"/>
      <c r="O24" s="52"/>
      <c r="P24" s="123" t="str">
        <f t="shared" si="3"/>
        <v/>
      </c>
      <c r="Q24" s="124" t="str">
        <f>_xlfn.IFNA(VLOOKUP($D24,Lookups!$C$3:$E$26,3,FALSE),"")</f>
        <v/>
      </c>
      <c r="R24" s="125" t="str">
        <f t="shared" si="0"/>
        <v/>
      </c>
      <c r="S24" s="125" t="str">
        <f t="shared" si="4"/>
        <v/>
      </c>
      <c r="T24" s="132" t="str">
        <f t="shared" si="5"/>
        <v/>
      </c>
      <c r="U24" s="126" t="str">
        <f t="shared" si="6"/>
        <v/>
      </c>
      <c r="V24" s="126" t="str">
        <f t="shared" si="1"/>
        <v/>
      </c>
      <c r="W24" s="145" t="str">
        <f t="shared" si="2"/>
        <v/>
      </c>
    </row>
    <row r="25" spans="1:30" x14ac:dyDescent="0.3">
      <c r="A25" s="128">
        <v>18</v>
      </c>
      <c r="B25" s="129" t="str">
        <f>IF('Tune-Up Checklist-Furnace'!B25&lt;&gt;"",'Tune-Up Checklist-Furnace'!B25,"")</f>
        <v/>
      </c>
      <c r="C25" s="130" t="str">
        <f>IF('Tune-Up Checklist-Furnace'!C25&lt;&gt;"",'Tune-Up Checklist-Furnace'!C25,"")</f>
        <v/>
      </c>
      <c r="D25" s="131" t="str">
        <f>IF('Tune-Up Checklist-Furnace'!D25&lt;&gt;"",'Tune-Up Checklist-Furnace'!D25,"")</f>
        <v/>
      </c>
      <c r="E25" s="118"/>
      <c r="F25" s="118"/>
      <c r="G25" s="118"/>
      <c r="H25" s="118"/>
      <c r="I25" s="118"/>
      <c r="J25" s="162" t="str">
        <f>IF('Tune-Up Checklist-Furnace'!E25="","",IF('Tune-Up Checklist-Furnace'!E25&gt;=3,"Eligible","Not Eligible"))</f>
        <v/>
      </c>
      <c r="K25" s="148"/>
      <c r="L25" s="148"/>
      <c r="M25" s="119"/>
      <c r="N25" s="120"/>
      <c r="O25" s="52"/>
      <c r="P25" s="123" t="str">
        <f t="shared" si="3"/>
        <v/>
      </c>
      <c r="Q25" s="124" t="str">
        <f>_xlfn.IFNA(VLOOKUP($D25,Lookups!$C$3:$E$26,3,FALSE),"")</f>
        <v/>
      </c>
      <c r="R25" s="125" t="str">
        <f t="shared" si="0"/>
        <v/>
      </c>
      <c r="S25" s="125" t="str">
        <f t="shared" si="4"/>
        <v/>
      </c>
      <c r="T25" s="132" t="str">
        <f t="shared" si="5"/>
        <v/>
      </c>
      <c r="U25" s="126" t="str">
        <f t="shared" si="6"/>
        <v/>
      </c>
      <c r="V25" s="126" t="str">
        <f t="shared" si="1"/>
        <v/>
      </c>
      <c r="W25" s="145" t="str">
        <f t="shared" si="2"/>
        <v/>
      </c>
    </row>
    <row r="26" spans="1:30" x14ac:dyDescent="0.3">
      <c r="A26" s="128">
        <v>19</v>
      </c>
      <c r="B26" s="129" t="str">
        <f>IF('Tune-Up Checklist-Furnace'!B26&lt;&gt;"",'Tune-Up Checklist-Furnace'!B26,"")</f>
        <v/>
      </c>
      <c r="C26" s="130" t="str">
        <f>IF('Tune-Up Checklist-Furnace'!C26&lt;&gt;"",'Tune-Up Checklist-Furnace'!C26,"")</f>
        <v/>
      </c>
      <c r="D26" s="131" t="str">
        <f>IF('Tune-Up Checklist-Furnace'!D26&lt;&gt;"",'Tune-Up Checklist-Furnace'!D26,"")</f>
        <v/>
      </c>
      <c r="E26" s="118"/>
      <c r="F26" s="118"/>
      <c r="G26" s="118"/>
      <c r="H26" s="118"/>
      <c r="I26" s="118"/>
      <c r="J26" s="162" t="str">
        <f>IF('Tune-Up Checklist-Furnace'!E26="","",IF('Tune-Up Checklist-Furnace'!E26&gt;=3,"Eligible","Not Eligible"))</f>
        <v/>
      </c>
      <c r="K26" s="148"/>
      <c r="L26" s="148"/>
      <c r="M26" s="119"/>
      <c r="N26" s="120"/>
      <c r="O26" s="52"/>
      <c r="P26" s="123" t="str">
        <f t="shared" si="3"/>
        <v/>
      </c>
      <c r="Q26" s="124" t="str">
        <f>_xlfn.IFNA(VLOOKUP($D26,Lookups!$C$3:$E$26,3,FALSE),"")</f>
        <v/>
      </c>
      <c r="R26" s="125" t="str">
        <f t="shared" si="0"/>
        <v/>
      </c>
      <c r="S26" s="125" t="str">
        <f t="shared" si="4"/>
        <v/>
      </c>
      <c r="T26" s="132" t="str">
        <f t="shared" si="5"/>
        <v/>
      </c>
      <c r="U26" s="126" t="str">
        <f t="shared" si="6"/>
        <v/>
      </c>
      <c r="V26" s="126" t="str">
        <f t="shared" si="1"/>
        <v/>
      </c>
      <c r="W26" s="145" t="str">
        <f t="shared" si="2"/>
        <v/>
      </c>
    </row>
    <row r="27" spans="1:30" x14ac:dyDescent="0.3">
      <c r="A27" s="128">
        <v>20</v>
      </c>
      <c r="B27" s="129" t="str">
        <f>IF('Tune-Up Checklist-Furnace'!B27&lt;&gt;"",'Tune-Up Checklist-Furnace'!B27,"")</f>
        <v/>
      </c>
      <c r="C27" s="130" t="str">
        <f>IF('Tune-Up Checklist-Furnace'!C27&lt;&gt;"",'Tune-Up Checklist-Furnace'!C27,"")</f>
        <v/>
      </c>
      <c r="D27" s="131" t="str">
        <f>IF('Tune-Up Checklist-Furnace'!D27&lt;&gt;"",'Tune-Up Checklist-Furnace'!D27,"")</f>
        <v/>
      </c>
      <c r="E27" s="118"/>
      <c r="F27" s="118"/>
      <c r="G27" s="118"/>
      <c r="H27" s="118"/>
      <c r="I27" s="118"/>
      <c r="J27" s="162" t="str">
        <f>IF('Tune-Up Checklist-Furnace'!E27="","",IF('Tune-Up Checklist-Furnace'!E27&gt;=3,"Eligible","Not Eligible"))</f>
        <v/>
      </c>
      <c r="K27" s="148"/>
      <c r="L27" s="148"/>
      <c r="M27" s="121"/>
      <c r="N27" s="120"/>
      <c r="O27" s="52"/>
      <c r="P27" s="123" t="str">
        <f t="shared" si="3"/>
        <v/>
      </c>
      <c r="Q27" s="133" t="str">
        <f>_xlfn.IFNA(VLOOKUP($D27,Lookups!$C$3:$E$26,3,FALSE),"")</f>
        <v/>
      </c>
      <c r="R27" s="125" t="str">
        <f t="shared" si="0"/>
        <v/>
      </c>
      <c r="S27" s="125" t="str">
        <f t="shared" si="4"/>
        <v/>
      </c>
      <c r="T27" s="132" t="str">
        <f t="shared" si="5"/>
        <v/>
      </c>
      <c r="U27" s="126" t="str">
        <f t="shared" si="6"/>
        <v/>
      </c>
      <c r="V27" s="126" t="str">
        <f t="shared" si="1"/>
        <v/>
      </c>
      <c r="W27" s="145" t="str">
        <f t="shared" si="2"/>
        <v/>
      </c>
    </row>
    <row r="28" spans="1:30" x14ac:dyDescent="0.3">
      <c r="A28" s="141" t="s">
        <v>94</v>
      </c>
      <c r="B28" s="142"/>
      <c r="C28" s="142"/>
      <c r="D28" s="142"/>
      <c r="E28" s="142"/>
      <c r="F28" s="142"/>
      <c r="G28" s="142"/>
      <c r="H28" s="142"/>
      <c r="I28" s="142"/>
      <c r="J28" s="142"/>
      <c r="K28" s="142"/>
      <c r="L28" s="142"/>
      <c r="M28" s="142"/>
      <c r="N28" s="134">
        <f>SUM(N8:N27)</f>
        <v>0</v>
      </c>
      <c r="R28" s="127">
        <f>SUM(R8:R27)</f>
        <v>0</v>
      </c>
      <c r="S28" s="127">
        <f>SUM(S8:S27)</f>
        <v>0</v>
      </c>
      <c r="U28" s="144">
        <f>SUM(U8:U27)</f>
        <v>0</v>
      </c>
      <c r="V28" s="146">
        <f>SUM(V8:V27)</f>
        <v>0</v>
      </c>
      <c r="W28" s="147">
        <f>SUM(W8:W27)</f>
        <v>0</v>
      </c>
      <c r="X28" s="53"/>
      <c r="AC28" s="54"/>
      <c r="AD28" s="54"/>
    </row>
  </sheetData>
  <sheetProtection algorithmName="SHA-512" hashValue="OfPwL1AVp33GGrKCjGByoPxCFSfSg22Uy4fwNe/5Hr1CRGLxR4hz1dddUuNWUzMQ8sdH3ecRim0WY8HUE3HUSQ==" saltValue="AYHrjJ6xXbTlZjzoFqzieA==" spinCount="100000" sheet="1" objects="1" scenarios="1"/>
  <mergeCells count="1">
    <mergeCell ref="A1:D1"/>
  </mergeCells>
  <dataValidations count="3">
    <dataValidation operator="greaterThanOrEqual" allowBlank="1" showInputMessage="1" showErrorMessage="1" sqref="J7:J27" xr:uid="{00000000-0002-0000-0900-000000000000}"/>
    <dataValidation type="whole" allowBlank="1" showInputMessage="1" showErrorMessage="1" errorTitle="Not a Number" error="Please enter a valid cost between $0 and $10,000" sqref="N7:O27" xr:uid="{00000000-0002-0000-0900-000001000000}">
      <formula1>0</formula1>
      <formula2>10000000</formula2>
    </dataValidation>
    <dataValidation type="whole" operator="greaterThanOrEqual" allowBlank="1" showInputMessage="1" showErrorMessage="1" sqref="I8:I27" xr:uid="{00000000-0002-0000-0900-000002000000}">
      <formula1>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Lookups!$A$4:$A$5</xm:f>
          </x14:formula1>
          <xm:sqref>M7:M27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37021"/>
  </sheetPr>
  <dimension ref="A1:Z1266"/>
  <sheetViews>
    <sheetView showGridLines="0" zoomScaleNormal="100" zoomScaleSheetLayoutView="110" workbookViewId="0">
      <selection activeCell="S12" sqref="S12"/>
    </sheetView>
  </sheetViews>
  <sheetFormatPr defaultColWidth="9.109375" defaultRowHeight="14.4" x14ac:dyDescent="0.3"/>
  <cols>
    <col min="1" max="1" width="1.33203125" style="10" customWidth="1"/>
    <col min="2" max="2" width="4.6640625" style="10" customWidth="1"/>
    <col min="3" max="3" width="6.109375" style="10" customWidth="1"/>
    <col min="4" max="4" width="8.109375" style="10" customWidth="1"/>
    <col min="5" max="5" width="7.6640625" style="10" customWidth="1"/>
    <col min="6" max="6" width="7.44140625" style="10" customWidth="1"/>
    <col min="7" max="7" width="4.5546875" style="10" customWidth="1"/>
    <col min="8" max="8" width="6.109375" style="10" customWidth="1"/>
    <col min="9" max="9" width="6.33203125" style="10" customWidth="1"/>
    <col min="10" max="10" width="4.6640625" style="10" customWidth="1"/>
    <col min="11" max="11" width="7.6640625" style="10" customWidth="1"/>
    <col min="12" max="12" width="9.5546875" style="10" customWidth="1"/>
    <col min="13" max="13" width="8.109375" style="10" customWidth="1"/>
    <col min="14" max="14" width="7.88671875" style="10" customWidth="1"/>
    <col min="15" max="15" width="4.33203125" style="10" customWidth="1"/>
    <col min="16" max="16" width="5.88671875" style="10" customWidth="1"/>
    <col min="17" max="17" width="1.33203125" style="84" customWidth="1"/>
    <col min="18" max="25" width="9.109375" style="10"/>
    <col min="26" max="26" width="9.109375" style="85"/>
    <col min="27" max="16384" width="9.109375" style="10"/>
  </cols>
  <sheetData>
    <row r="1" spans="1:26" s="64" customFormat="1" ht="63" customHeight="1" x14ac:dyDescent="0.3">
      <c r="A1" s="62">
        <v>1</v>
      </c>
      <c r="B1" s="195"/>
      <c r="C1" s="195"/>
      <c r="D1" s="195"/>
      <c r="E1" s="195"/>
      <c r="F1" s="195"/>
      <c r="G1" s="195"/>
      <c r="H1" s="195"/>
      <c r="I1" s="195"/>
      <c r="J1" s="195"/>
      <c r="K1" s="195"/>
      <c r="L1" s="195"/>
      <c r="M1" s="195"/>
      <c r="N1" s="195"/>
      <c r="O1" s="195"/>
      <c r="P1" s="195"/>
      <c r="Q1" s="63"/>
      <c r="Z1" s="62"/>
    </row>
    <row r="2" spans="1:26" s="64" customFormat="1" ht="21" customHeight="1" x14ac:dyDescent="0.3">
      <c r="A2" s="62">
        <v>1</v>
      </c>
      <c r="B2" s="195" t="s">
        <v>63</v>
      </c>
      <c r="C2" s="195"/>
      <c r="D2" s="195"/>
      <c r="E2" s="195"/>
      <c r="F2" s="195"/>
      <c r="G2" s="195"/>
      <c r="H2" s="195"/>
      <c r="I2" s="195"/>
      <c r="J2" s="195"/>
      <c r="K2" s="195"/>
      <c r="L2" s="195"/>
      <c r="M2" s="195"/>
      <c r="N2" s="195"/>
      <c r="O2" s="195"/>
      <c r="P2" s="195"/>
      <c r="Q2" s="63"/>
      <c r="Z2" s="62"/>
    </row>
    <row r="3" spans="1:26" s="64" customFormat="1" ht="16.2" customHeight="1" x14ac:dyDescent="0.3">
      <c r="A3" s="62">
        <v>1</v>
      </c>
      <c r="B3" s="195" t="s">
        <v>23</v>
      </c>
      <c r="C3" s="195"/>
      <c r="D3" s="195"/>
      <c r="E3" s="195"/>
      <c r="F3" s="195"/>
      <c r="G3" s="195"/>
      <c r="H3" s="195"/>
      <c r="I3" s="195"/>
      <c r="J3" s="195"/>
      <c r="K3" s="195"/>
      <c r="L3" s="195"/>
      <c r="M3" s="195"/>
      <c r="N3" s="195"/>
      <c r="O3" s="195"/>
      <c r="P3" s="195"/>
      <c r="Q3" s="63"/>
      <c r="Z3" s="62"/>
    </row>
    <row r="4" spans="1:26" s="64" customFormat="1" ht="30.75" customHeight="1" x14ac:dyDescent="0.3">
      <c r="A4" s="62">
        <v>1</v>
      </c>
      <c r="B4" s="65"/>
      <c r="C4" s="65"/>
      <c r="D4" s="66"/>
      <c r="E4" s="66"/>
      <c r="F4" s="66"/>
      <c r="G4" s="66"/>
      <c r="H4" s="66"/>
      <c r="I4" s="66"/>
      <c r="J4" s="66"/>
      <c r="K4" s="66"/>
      <c r="L4" s="66"/>
      <c r="M4" s="10"/>
      <c r="N4" s="10"/>
      <c r="O4" s="10"/>
      <c r="P4" s="10"/>
      <c r="Q4" s="63"/>
      <c r="Z4" s="62"/>
    </row>
    <row r="5" spans="1:26" s="64" customFormat="1" x14ac:dyDescent="0.3">
      <c r="A5" s="62">
        <v>1</v>
      </c>
      <c r="B5" s="196"/>
      <c r="C5" s="197"/>
      <c r="D5" s="197"/>
      <c r="E5" s="67"/>
      <c r="F5" s="198"/>
      <c r="G5" s="198"/>
      <c r="H5" s="198"/>
      <c r="I5" s="198"/>
      <c r="J5" s="198"/>
      <c r="K5" s="198"/>
      <c r="L5" s="67"/>
      <c r="M5" s="67"/>
      <c r="N5" s="67"/>
      <c r="O5" s="67"/>
      <c r="P5" s="68"/>
      <c r="Q5" s="63"/>
      <c r="Z5" s="62"/>
    </row>
    <row r="6" spans="1:26" s="64" customFormat="1" x14ac:dyDescent="0.3">
      <c r="A6" s="62">
        <v>1</v>
      </c>
      <c r="B6" s="69"/>
      <c r="C6" s="70" t="s">
        <v>186</v>
      </c>
      <c r="D6" s="71"/>
      <c r="E6" s="88"/>
      <c r="F6" s="216" t="str">
        <f>IF(Application!D7="","",Application!D7)</f>
        <v/>
      </c>
      <c r="G6" s="216"/>
      <c r="H6" s="216"/>
      <c r="I6" s="216"/>
      <c r="J6" s="216"/>
      <c r="K6" s="216"/>
      <c r="L6" s="216"/>
      <c r="M6" s="216"/>
      <c r="N6" s="216"/>
      <c r="O6" s="66"/>
      <c r="P6" s="72"/>
      <c r="Q6" s="63"/>
      <c r="Z6" s="62"/>
    </row>
    <row r="7" spans="1:26" s="64" customFormat="1" x14ac:dyDescent="0.3">
      <c r="A7" s="62">
        <v>1</v>
      </c>
      <c r="B7" s="69"/>
      <c r="C7" s="70" t="s">
        <v>187</v>
      </c>
      <c r="D7" s="73"/>
      <c r="E7" s="88"/>
      <c r="F7" s="217" t="str">
        <f>IF(Application!D15="","",Application!D15)</f>
        <v/>
      </c>
      <c r="G7" s="217"/>
      <c r="H7" s="217"/>
      <c r="I7" s="217"/>
      <c r="J7" s="217"/>
      <c r="K7" s="217"/>
      <c r="L7" s="217"/>
      <c r="M7" s="217"/>
      <c r="N7" s="217"/>
      <c r="O7" s="66"/>
      <c r="P7" s="72"/>
      <c r="Q7" s="63"/>
      <c r="Z7" s="62"/>
    </row>
    <row r="8" spans="1:26" s="64" customFormat="1" x14ac:dyDescent="0.3">
      <c r="A8" s="62">
        <v>1</v>
      </c>
      <c r="B8" s="69"/>
      <c r="C8" s="70" t="s">
        <v>24</v>
      </c>
      <c r="D8" s="73"/>
      <c r="E8" s="222" t="str">
        <f>IF(Application!J7="","",Application!J7)</f>
        <v/>
      </c>
      <c r="F8" s="222"/>
      <c r="G8" s="222"/>
      <c r="H8" s="222"/>
      <c r="I8" s="222"/>
      <c r="J8" s="222" t="str">
        <f>IF(Application!J8="","",Application!J8)</f>
        <v/>
      </c>
      <c r="K8" s="222"/>
      <c r="L8" s="222"/>
      <c r="M8" s="89" t="s">
        <v>25</v>
      </c>
      <c r="N8" s="90" t="str">
        <f>IF(Application!L8="","",Application!L8)</f>
        <v/>
      </c>
      <c r="O8" s="66"/>
      <c r="P8" s="72"/>
      <c r="Q8" s="63"/>
      <c r="Z8" s="62"/>
    </row>
    <row r="9" spans="1:26" s="64" customFormat="1" x14ac:dyDescent="0.3">
      <c r="A9" s="62">
        <v>1</v>
      </c>
      <c r="B9" s="69"/>
      <c r="C9" s="66"/>
      <c r="D9" s="66"/>
      <c r="E9" s="223" t="s">
        <v>26</v>
      </c>
      <c r="F9" s="223"/>
      <c r="G9" s="223"/>
      <c r="H9" s="223"/>
      <c r="I9" s="223"/>
      <c r="J9" s="91"/>
      <c r="K9" s="223" t="s">
        <v>27</v>
      </c>
      <c r="L9" s="223"/>
      <c r="M9" s="74" t="s">
        <v>150</v>
      </c>
      <c r="N9" s="74" t="s">
        <v>28</v>
      </c>
      <c r="O9" s="66"/>
      <c r="P9" s="72"/>
      <c r="Q9" s="63"/>
      <c r="Z9" s="62"/>
    </row>
    <row r="10" spans="1:26" s="64" customFormat="1" x14ac:dyDescent="0.3">
      <c r="A10" s="62">
        <v>1</v>
      </c>
      <c r="B10" s="75"/>
      <c r="C10" s="76"/>
      <c r="D10" s="76"/>
      <c r="E10" s="76"/>
      <c r="F10" s="76"/>
      <c r="G10" s="76"/>
      <c r="H10" s="76"/>
      <c r="I10" s="76"/>
      <c r="J10" s="76"/>
      <c r="K10" s="76"/>
      <c r="L10" s="76"/>
      <c r="M10" s="76"/>
      <c r="N10" s="76"/>
      <c r="O10" s="76"/>
      <c r="P10" s="77"/>
      <c r="Q10" s="63"/>
      <c r="Z10" s="62"/>
    </row>
    <row r="11" spans="1:26" s="64" customFormat="1" ht="6" customHeight="1" x14ac:dyDescent="0.3">
      <c r="A11" s="62">
        <v>1</v>
      </c>
      <c r="B11" s="66"/>
      <c r="C11" s="66"/>
      <c r="D11" s="66"/>
      <c r="E11" s="66"/>
      <c r="F11" s="66"/>
      <c r="G11" s="66"/>
      <c r="H11" s="66"/>
      <c r="I11" s="66"/>
      <c r="J11" s="66"/>
      <c r="K11" s="66"/>
      <c r="L11" s="66"/>
      <c r="M11" s="66"/>
      <c r="N11" s="66"/>
      <c r="O11" s="66"/>
      <c r="P11" s="66"/>
      <c r="Q11" s="63"/>
      <c r="Z11" s="62"/>
    </row>
    <row r="12" spans="1:26" s="64" customFormat="1" ht="33" customHeight="1" x14ac:dyDescent="0.3">
      <c r="A12" s="62">
        <v>1</v>
      </c>
      <c r="B12" s="220" t="s">
        <v>182</v>
      </c>
      <c r="C12" s="220"/>
      <c r="D12" s="220"/>
      <c r="E12" s="220"/>
      <c r="F12" s="220"/>
      <c r="G12" s="220"/>
      <c r="H12" s="220"/>
      <c r="I12" s="220"/>
      <c r="J12" s="220"/>
      <c r="K12" s="220"/>
      <c r="L12" s="220"/>
      <c r="M12" s="220"/>
      <c r="N12" s="220"/>
      <c r="O12" s="220"/>
      <c r="P12" s="220"/>
      <c r="Q12" s="63"/>
      <c r="Z12" s="62"/>
    </row>
    <row r="13" spans="1:26" s="64" customFormat="1" ht="18.600000000000001" customHeight="1" x14ac:dyDescent="0.3">
      <c r="A13" s="62"/>
      <c r="B13" s="218" t="s">
        <v>167</v>
      </c>
      <c r="C13" s="218"/>
      <c r="D13" s="218"/>
      <c r="E13" s="218"/>
      <c r="F13" s="218"/>
      <c r="G13" s="218"/>
      <c r="H13" s="218"/>
      <c r="I13" s="218"/>
      <c r="J13" s="218"/>
      <c r="K13" s="218"/>
      <c r="L13" s="218"/>
      <c r="M13" s="218"/>
      <c r="N13" s="218"/>
      <c r="O13" s="218"/>
      <c r="P13" s="218"/>
      <c r="Q13" s="63"/>
      <c r="Z13" s="62"/>
    </row>
    <row r="14" spans="1:26" s="64" customFormat="1" ht="12.6" customHeight="1" x14ac:dyDescent="0.3">
      <c r="A14" s="62"/>
      <c r="B14" s="110"/>
      <c r="C14" s="110"/>
      <c r="D14" s="110"/>
      <c r="E14" s="110"/>
      <c r="F14" s="110"/>
      <c r="G14" s="110"/>
      <c r="H14" s="110"/>
      <c r="I14" s="110"/>
      <c r="J14" s="110"/>
      <c r="K14" s="110"/>
      <c r="L14" s="110"/>
      <c r="M14" s="110"/>
      <c r="N14" s="110"/>
      <c r="O14" s="110"/>
      <c r="P14" s="110"/>
      <c r="Q14" s="63"/>
      <c r="Z14" s="62"/>
    </row>
    <row r="15" spans="1:26" s="64" customFormat="1" ht="35.4" customHeight="1" x14ac:dyDescent="0.3">
      <c r="A15" s="62">
        <v>1</v>
      </c>
      <c r="B15" s="221" t="s">
        <v>29</v>
      </c>
      <c r="C15" s="220"/>
      <c r="D15" s="220"/>
      <c r="E15" s="220"/>
      <c r="F15" s="220"/>
      <c r="G15" s="220"/>
      <c r="H15" s="220"/>
      <c r="I15" s="220"/>
      <c r="J15" s="220"/>
      <c r="K15" s="220"/>
      <c r="L15" s="220"/>
      <c r="M15" s="220"/>
      <c r="N15" s="220"/>
      <c r="O15" s="220"/>
      <c r="P15" s="220"/>
      <c r="Q15" s="63"/>
      <c r="Z15" s="62"/>
    </row>
    <row r="16" spans="1:26" s="64" customFormat="1" ht="15" customHeight="1" x14ac:dyDescent="0.3">
      <c r="A16" s="62"/>
      <c r="B16" s="78" t="s">
        <v>30</v>
      </c>
      <c r="C16" s="219" t="s">
        <v>183</v>
      </c>
      <c r="D16" s="219"/>
      <c r="E16" s="219"/>
      <c r="F16" s="219"/>
      <c r="G16" s="219"/>
      <c r="H16" s="219"/>
      <c r="I16" s="219"/>
      <c r="J16" s="219"/>
      <c r="K16" s="219"/>
      <c r="L16" s="219"/>
      <c r="M16" s="219"/>
      <c r="N16" s="219"/>
      <c r="O16" s="219"/>
      <c r="P16" s="219"/>
      <c r="Q16" s="63"/>
      <c r="Z16" s="62"/>
    </row>
    <row r="17" spans="1:26" s="64" customFormat="1" ht="15" customHeight="1" x14ac:dyDescent="0.3">
      <c r="A17" s="62"/>
      <c r="B17" s="78" t="s">
        <v>30</v>
      </c>
      <c r="C17" s="219" t="s">
        <v>185</v>
      </c>
      <c r="D17" s="219"/>
      <c r="E17" s="219"/>
      <c r="F17" s="219"/>
      <c r="G17" s="219"/>
      <c r="H17" s="219"/>
      <c r="I17" s="219"/>
      <c r="J17" s="219"/>
      <c r="K17" s="219"/>
      <c r="L17" s="219"/>
      <c r="M17" s="219"/>
      <c r="N17" s="219"/>
      <c r="O17" s="219"/>
      <c r="P17" s="219"/>
      <c r="Q17" s="63"/>
      <c r="Z17" s="62"/>
    </row>
    <row r="18" spans="1:26" s="64" customFormat="1" ht="15" customHeight="1" x14ac:dyDescent="0.3">
      <c r="A18" s="62"/>
      <c r="B18" s="78" t="s">
        <v>30</v>
      </c>
      <c r="C18" s="219" t="s">
        <v>151</v>
      </c>
      <c r="D18" s="219"/>
      <c r="E18" s="219"/>
      <c r="F18" s="219"/>
      <c r="G18" s="219"/>
      <c r="H18" s="219"/>
      <c r="I18" s="219"/>
      <c r="J18" s="219"/>
      <c r="K18" s="219"/>
      <c r="L18" s="219"/>
      <c r="M18" s="219"/>
      <c r="N18" s="219"/>
      <c r="O18" s="219"/>
      <c r="P18" s="219"/>
      <c r="Q18" s="63"/>
      <c r="Z18" s="62"/>
    </row>
    <row r="19" spans="1:26" s="64" customFormat="1" ht="15" customHeight="1" x14ac:dyDescent="0.3">
      <c r="A19" s="62"/>
      <c r="B19" s="78" t="s">
        <v>30</v>
      </c>
      <c r="C19" s="219" t="s">
        <v>152</v>
      </c>
      <c r="D19" s="219"/>
      <c r="E19" s="219"/>
      <c r="F19" s="219"/>
      <c r="G19" s="219"/>
      <c r="H19" s="219"/>
      <c r="I19" s="219"/>
      <c r="J19" s="219"/>
      <c r="K19" s="219"/>
      <c r="L19" s="219"/>
      <c r="M19" s="219"/>
      <c r="N19" s="219"/>
      <c r="O19" s="219"/>
      <c r="P19" s="219"/>
      <c r="Q19" s="63"/>
      <c r="Z19" s="62"/>
    </row>
    <row r="20" spans="1:26" s="64" customFormat="1" ht="16.2" customHeight="1" x14ac:dyDescent="0.3">
      <c r="A20" s="62"/>
      <c r="B20" s="78"/>
      <c r="C20" s="86"/>
      <c r="D20" s="86"/>
      <c r="E20" s="86"/>
      <c r="F20" s="86"/>
      <c r="G20" s="86"/>
      <c r="H20" s="86"/>
      <c r="I20" s="86"/>
      <c r="J20" s="86"/>
      <c r="K20" s="86"/>
      <c r="L20" s="86"/>
      <c r="M20" s="86"/>
      <c r="N20" s="86"/>
      <c r="O20" s="86"/>
      <c r="P20" s="86"/>
      <c r="Q20" s="63"/>
      <c r="Z20" s="62"/>
    </row>
    <row r="21" spans="1:26" s="64" customFormat="1" ht="16.2" customHeight="1" x14ac:dyDescent="0.3">
      <c r="A21" s="62"/>
      <c r="B21" s="82" t="s">
        <v>34</v>
      </c>
      <c r="C21" s="82"/>
      <c r="D21" s="66"/>
      <c r="E21" s="79"/>
      <c r="F21" s="79"/>
      <c r="G21" s="66"/>
      <c r="H21" s="66"/>
      <c r="I21" s="79"/>
      <c r="J21" s="79"/>
      <c r="K21" s="79"/>
      <c r="L21" s="79"/>
      <c r="M21" s="66"/>
      <c r="N21" s="66"/>
      <c r="O21" s="79"/>
      <c r="P21" s="66"/>
      <c r="Q21" s="63"/>
      <c r="Z21" s="62"/>
    </row>
    <row r="22" spans="1:26" s="64" customFormat="1" ht="16.2" customHeight="1" x14ac:dyDescent="0.3">
      <c r="A22" s="62"/>
      <c r="B22" s="203" t="s">
        <v>35</v>
      </c>
      <c r="C22" s="203"/>
      <c r="D22" s="203"/>
      <c r="E22" s="203"/>
      <c r="F22" s="203"/>
      <c r="G22" s="203"/>
      <c r="H22" s="203"/>
      <c r="I22" s="203"/>
      <c r="J22" s="203"/>
      <c r="K22" s="203"/>
      <c r="L22" s="203"/>
      <c r="M22" s="203"/>
      <c r="N22" s="203"/>
      <c r="O22" s="203"/>
      <c r="P22" s="203"/>
      <c r="Q22" s="63"/>
      <c r="Z22" s="62"/>
    </row>
    <row r="23" spans="1:26" s="64" customFormat="1" ht="16.2" customHeight="1" x14ac:dyDescent="0.3">
      <c r="A23" s="62"/>
      <c r="C23" s="82"/>
      <c r="D23" s="82"/>
      <c r="E23" s="66"/>
      <c r="F23" s="66"/>
      <c r="G23" s="66"/>
      <c r="L23" s="83"/>
      <c r="M23" s="204"/>
      <c r="N23" s="204"/>
      <c r="O23" s="205"/>
      <c r="P23" s="205"/>
      <c r="Q23" s="63"/>
      <c r="Z23" s="62"/>
    </row>
    <row r="24" spans="1:26" s="64" customFormat="1" ht="16.2" customHeight="1" x14ac:dyDescent="0.3">
      <c r="A24" s="62"/>
      <c r="C24" s="81"/>
      <c r="D24" s="81"/>
      <c r="E24" s="81"/>
      <c r="F24" s="66"/>
      <c r="G24"/>
      <c r="H24"/>
      <c r="M24" s="205" t="s">
        <v>155</v>
      </c>
      <c r="N24" s="205"/>
      <c r="Q24" s="63"/>
      <c r="Z24" s="62"/>
    </row>
    <row r="25" spans="1:26" s="64" customFormat="1" ht="16.2" customHeight="1" thickBot="1" x14ac:dyDescent="0.35">
      <c r="A25" s="62"/>
      <c r="B25" s="211" t="s">
        <v>153</v>
      </c>
      <c r="C25" s="211"/>
      <c r="D25" s="211"/>
      <c r="E25" s="211"/>
      <c r="F25" s="211"/>
      <c r="G25" s="211" t="s">
        <v>156</v>
      </c>
      <c r="H25" s="211"/>
      <c r="I25" s="211" t="s">
        <v>147</v>
      </c>
      <c r="J25" s="211"/>
      <c r="M25" s="214" t="s">
        <v>36</v>
      </c>
      <c r="N25" s="214"/>
      <c r="Q25" s="63"/>
      <c r="Z25" s="62"/>
    </row>
    <row r="26" spans="1:26" s="64" customFormat="1" ht="16.2" customHeight="1" thickBot="1" x14ac:dyDescent="0.35">
      <c r="A26" s="62"/>
      <c r="B26" s="208" t="s">
        <v>154</v>
      </c>
      <c r="C26" s="209"/>
      <c r="D26" s="209"/>
      <c r="E26" s="209"/>
      <c r="F26" s="210"/>
      <c r="G26" s="212">
        <f>'Equipment Details-Boiler'!A3</f>
        <v>0</v>
      </c>
      <c r="H26" s="213"/>
      <c r="I26" s="200">
        <f>'Equipment Details-Boiler'!D3</f>
        <v>0</v>
      </c>
      <c r="J26" s="201"/>
      <c r="M26" s="215">
        <f>'Equipment Details-Boiler'!C3</f>
        <v>0</v>
      </c>
      <c r="N26" s="201"/>
      <c r="O26"/>
      <c r="P26"/>
      <c r="Q26" s="63"/>
      <c r="Z26" s="62"/>
    </row>
    <row r="27" spans="1:26" s="64" customFormat="1" ht="16.2" customHeight="1" x14ac:dyDescent="0.3">
      <c r="A27" s="62"/>
      <c r="B27" s="78"/>
      <c r="C27" s="86"/>
      <c r="D27" s="86"/>
      <c r="E27" s="86"/>
      <c r="F27" s="86"/>
      <c r="G27" s="86"/>
      <c r="H27" s="86"/>
      <c r="I27" s="86"/>
      <c r="J27" s="86"/>
      <c r="K27" s="86"/>
      <c r="L27" s="86"/>
      <c r="M27" s="86"/>
      <c r="N27" s="86"/>
      <c r="O27" s="86"/>
      <c r="P27" s="86"/>
      <c r="Q27" s="63"/>
      <c r="Z27" s="62"/>
    </row>
    <row r="28" spans="1:26" s="64" customFormat="1" ht="14.4" customHeight="1" x14ac:dyDescent="0.3">
      <c r="A28" s="62">
        <v>1</v>
      </c>
      <c r="B28" s="79"/>
      <c r="Q28" s="63"/>
      <c r="Z28" s="62"/>
    </row>
    <row r="29" spans="1:26" s="64" customFormat="1" ht="58.8" customHeight="1" x14ac:dyDescent="0.3">
      <c r="A29" s="62">
        <v>1</v>
      </c>
      <c r="B29" s="207" t="s">
        <v>184</v>
      </c>
      <c r="C29" s="207"/>
      <c r="D29" s="207"/>
      <c r="E29" s="207"/>
      <c r="F29" s="207"/>
      <c r="G29" s="207"/>
      <c r="H29" s="207"/>
      <c r="I29" s="207"/>
      <c r="J29" s="207"/>
      <c r="K29" s="207"/>
      <c r="L29" s="207"/>
      <c r="M29" s="207"/>
      <c r="N29" s="207"/>
      <c r="O29" s="207"/>
      <c r="P29" s="207"/>
      <c r="Q29" s="63"/>
      <c r="Z29" s="62"/>
    </row>
    <row r="30" spans="1:26" s="64" customFormat="1" x14ac:dyDescent="0.3">
      <c r="A30" s="62">
        <v>1</v>
      </c>
      <c r="B30" s="79"/>
      <c r="C30" s="79"/>
      <c r="D30" s="79"/>
      <c r="E30" s="79"/>
      <c r="F30" s="79"/>
      <c r="G30" s="79"/>
      <c r="H30" s="79"/>
      <c r="I30" s="79"/>
      <c r="J30" s="79"/>
      <c r="K30" s="79"/>
      <c r="L30" s="79"/>
      <c r="M30" s="79"/>
      <c r="N30" s="79"/>
      <c r="O30" s="79"/>
      <c r="P30" s="79"/>
      <c r="Q30" s="63"/>
      <c r="Z30" s="62"/>
    </row>
    <row r="31" spans="1:26" s="64" customFormat="1" x14ac:dyDescent="0.3">
      <c r="A31" s="62">
        <v>1</v>
      </c>
      <c r="B31" s="79"/>
      <c r="C31" s="79"/>
      <c r="D31" s="79"/>
      <c r="E31" s="79"/>
      <c r="F31" s="79"/>
      <c r="G31" s="79"/>
      <c r="H31" s="79"/>
      <c r="I31" s="79"/>
      <c r="J31" s="79"/>
      <c r="K31" s="79"/>
      <c r="L31" s="79"/>
      <c r="M31" s="79"/>
      <c r="N31" s="79"/>
      <c r="O31" s="79"/>
      <c r="P31" s="79"/>
      <c r="Q31" s="63"/>
      <c r="Z31" s="62"/>
    </row>
    <row r="32" spans="1:26" s="64" customFormat="1" x14ac:dyDescent="0.3">
      <c r="A32" s="62">
        <v>1</v>
      </c>
      <c r="B32" s="79"/>
      <c r="C32" s="79"/>
      <c r="D32" s="79"/>
      <c r="E32" s="79"/>
      <c r="F32" s="79"/>
      <c r="G32" s="79"/>
      <c r="H32" s="79"/>
      <c r="I32" s="79"/>
      <c r="J32" s="79"/>
      <c r="K32" s="79"/>
      <c r="L32" s="79"/>
      <c r="M32" s="79"/>
      <c r="N32" s="79"/>
      <c r="O32" s="79"/>
      <c r="P32" s="79"/>
      <c r="Q32" s="63"/>
      <c r="Z32" s="62"/>
    </row>
    <row r="33" spans="1:26" s="64" customFormat="1" x14ac:dyDescent="0.3">
      <c r="A33" s="62">
        <v>1</v>
      </c>
      <c r="B33" s="80"/>
      <c r="C33" s="80"/>
      <c r="D33" s="80"/>
      <c r="E33" s="80"/>
      <c r="F33" s="80"/>
      <c r="G33" s="80"/>
      <c r="H33" s="79"/>
      <c r="I33" s="79"/>
      <c r="J33" s="80"/>
      <c r="K33" s="80"/>
      <c r="L33" s="80"/>
      <c r="M33" s="80"/>
      <c r="N33" s="80"/>
      <c r="O33" s="80"/>
      <c r="P33" s="80"/>
      <c r="Q33" s="63"/>
      <c r="Z33" s="62"/>
    </row>
    <row r="34" spans="1:26" s="64" customFormat="1" x14ac:dyDescent="0.3">
      <c r="A34" s="62">
        <v>1</v>
      </c>
      <c r="B34" s="199" t="s">
        <v>31</v>
      </c>
      <c r="C34" s="199"/>
      <c r="D34" s="199"/>
      <c r="E34" s="199"/>
      <c r="F34" s="87"/>
      <c r="G34" s="206" t="s">
        <v>32</v>
      </c>
      <c r="H34" s="206"/>
      <c r="I34" s="79"/>
      <c r="J34" s="199" t="s">
        <v>33</v>
      </c>
      <c r="K34" s="199"/>
      <c r="L34" s="199"/>
      <c r="M34" s="199"/>
      <c r="N34" s="66"/>
      <c r="O34" s="202" t="s">
        <v>32</v>
      </c>
      <c r="P34" s="202"/>
      <c r="Q34" s="63"/>
      <c r="Z34" s="62"/>
    </row>
    <row r="35" spans="1:26" customFormat="1" x14ac:dyDescent="0.3"/>
    <row r="36" spans="1:26" customFormat="1" x14ac:dyDescent="0.3"/>
    <row r="37" spans="1:26" customFormat="1" x14ac:dyDescent="0.3"/>
    <row r="38" spans="1:26" customFormat="1" ht="15" customHeight="1" x14ac:dyDescent="0.3"/>
    <row r="39" spans="1:26" customFormat="1" ht="15" customHeight="1" x14ac:dyDescent="0.3"/>
    <row r="40" spans="1:26" customFormat="1" ht="15.75" customHeight="1" x14ac:dyDescent="0.3"/>
    <row r="41" spans="1:26" customFormat="1" ht="25.95" customHeight="1" x14ac:dyDescent="0.3"/>
    <row r="42" spans="1:26" customFormat="1" ht="25.95" customHeight="1" x14ac:dyDescent="0.3"/>
    <row r="43" spans="1:26" customFormat="1" ht="25.95" customHeight="1" x14ac:dyDescent="0.3"/>
    <row r="44" spans="1:26" customFormat="1" ht="25.95" customHeight="1" x14ac:dyDescent="0.3"/>
    <row r="45" spans="1:26" customFormat="1" ht="25.95" customHeight="1" x14ac:dyDescent="0.3"/>
    <row r="46" spans="1:26" customFormat="1" ht="25.95" customHeight="1" x14ac:dyDescent="0.3"/>
    <row r="47" spans="1:26" customFormat="1" ht="25.95" customHeight="1" x14ac:dyDescent="0.3"/>
    <row r="48" spans="1:26" customFormat="1" ht="25.95" customHeight="1" x14ac:dyDescent="0.3"/>
    <row r="49" customFormat="1" ht="25.95" customHeight="1" x14ac:dyDescent="0.3"/>
    <row r="50" customFormat="1" ht="25.95" customHeight="1" x14ac:dyDescent="0.3"/>
    <row r="51" customFormat="1" ht="25.95" customHeight="1" x14ac:dyDescent="0.3"/>
    <row r="52" customFormat="1" ht="25.95" customHeight="1" x14ac:dyDescent="0.3"/>
    <row r="53" customFormat="1" ht="25.95" customHeight="1" x14ac:dyDescent="0.3"/>
    <row r="54" customFormat="1" ht="25.95" customHeight="1" x14ac:dyDescent="0.3"/>
    <row r="55" customFormat="1" ht="25.95" customHeight="1" x14ac:dyDescent="0.3"/>
    <row r="56" customFormat="1" ht="25.95" customHeight="1" x14ac:dyDescent="0.3"/>
    <row r="57" customFormat="1" ht="25.95" customHeight="1" x14ac:dyDescent="0.3"/>
    <row r="58" customFormat="1" ht="25.95" customHeight="1" x14ac:dyDescent="0.3"/>
    <row r="59" customFormat="1" ht="25.95" customHeight="1" x14ac:dyDescent="0.3"/>
    <row r="60" customFormat="1" ht="25.95" customHeight="1" x14ac:dyDescent="0.3"/>
    <row r="61" customFormat="1" ht="15" customHeigh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ht="6.75" customHeight="1" x14ac:dyDescent="0.3"/>
    <row r="1262" customFormat="1" ht="6.75" customHeight="1" x14ac:dyDescent="0.3"/>
    <row r="1263" customFormat="1" ht="20.25" customHeight="1" x14ac:dyDescent="0.3"/>
    <row r="1264" customFormat="1" x14ac:dyDescent="0.3"/>
    <row r="1265" customFormat="1" ht="12.75" customHeight="1" x14ac:dyDescent="0.3"/>
    <row r="1266" customFormat="1" x14ac:dyDescent="0.3"/>
  </sheetData>
  <sheetProtection algorithmName="SHA-512" hashValue="AUTmvkfyNtSW1xANO0K+3nVWbRsEi7FCop5i3JQwa6TCLfUTwXp+PwaXoDqeeDIgdzbAqCa8FaQrTUn4ivCxsQ==" saltValue="jE1HeB09KKYNut4FfaF7rA==" spinCount="100000" sheet="1" objects="1" scenarios="1"/>
  <mergeCells count="35">
    <mergeCell ref="F6:N6"/>
    <mergeCell ref="F7:N7"/>
    <mergeCell ref="B13:P13"/>
    <mergeCell ref="C16:P16"/>
    <mergeCell ref="B25:F25"/>
    <mergeCell ref="B12:P12"/>
    <mergeCell ref="B15:P15"/>
    <mergeCell ref="C17:P17"/>
    <mergeCell ref="C18:P18"/>
    <mergeCell ref="C19:P19"/>
    <mergeCell ref="J8:L8"/>
    <mergeCell ref="K9:L9"/>
    <mergeCell ref="E8:I8"/>
    <mergeCell ref="E9:I9"/>
    <mergeCell ref="J34:M34"/>
    <mergeCell ref="I26:J26"/>
    <mergeCell ref="O34:P34"/>
    <mergeCell ref="B22:P22"/>
    <mergeCell ref="M23:N23"/>
    <mergeCell ref="O23:P23"/>
    <mergeCell ref="M24:N24"/>
    <mergeCell ref="B34:E34"/>
    <mergeCell ref="G34:H34"/>
    <mergeCell ref="B29:P29"/>
    <mergeCell ref="B26:F26"/>
    <mergeCell ref="G25:H25"/>
    <mergeCell ref="G26:H26"/>
    <mergeCell ref="I25:J25"/>
    <mergeCell ref="M25:N25"/>
    <mergeCell ref="M26:N26"/>
    <mergeCell ref="B1:P1"/>
    <mergeCell ref="B2:P2"/>
    <mergeCell ref="B3:P3"/>
    <mergeCell ref="B5:D5"/>
    <mergeCell ref="F5:K5"/>
  </mergeCells>
  <hyperlinks>
    <hyperlink ref="B13" r:id="rId1" xr:uid="{0E9F2F14-1F66-4D66-9AB7-0FD12A2A17CB}"/>
  </hyperlinks>
  <pageMargins left="0.7" right="0.7" top="0.75" bottom="0.75" header="0.3" footer="0.3"/>
  <pageSetup scale="88" orientation="portrait" horizontalDpi="1200" verticalDpi="1200" r:id="rId2"/>
  <rowBreaks count="1" manualBreakCount="1">
    <brk id="34"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F6C44-092A-4C5D-825B-809B46D0CACF}">
  <sheetPr codeName="Sheet16">
    <tabColor rgb="FFF37021"/>
  </sheetPr>
  <dimension ref="A1:Z1266"/>
  <sheetViews>
    <sheetView showGridLines="0" zoomScaleNormal="100" zoomScaleSheetLayoutView="110" workbookViewId="0">
      <selection activeCell="B3" sqref="B3:P3"/>
    </sheetView>
  </sheetViews>
  <sheetFormatPr defaultColWidth="9.109375" defaultRowHeight="14.4" x14ac:dyDescent="0.3"/>
  <cols>
    <col min="1" max="1" width="1.33203125" style="10" customWidth="1"/>
    <col min="2" max="2" width="4.6640625" style="10" customWidth="1"/>
    <col min="3" max="3" width="6.109375" style="10" customWidth="1"/>
    <col min="4" max="4" width="8.109375" style="10" customWidth="1"/>
    <col min="5" max="5" width="7.6640625" style="10" customWidth="1"/>
    <col min="6" max="6" width="7.44140625" style="10" customWidth="1"/>
    <col min="7" max="7" width="4.5546875" style="10" customWidth="1"/>
    <col min="8" max="8" width="6.109375" style="10" customWidth="1"/>
    <col min="9" max="9" width="6.33203125" style="10" customWidth="1"/>
    <col min="10" max="10" width="4.6640625" style="10" customWidth="1"/>
    <col min="11" max="11" width="7.6640625" style="10" customWidth="1"/>
    <col min="12" max="12" width="9.5546875" style="10" customWidth="1"/>
    <col min="13" max="13" width="8.109375" style="10" customWidth="1"/>
    <col min="14" max="14" width="7.88671875" style="10" customWidth="1"/>
    <col min="15" max="15" width="4.33203125" style="10" customWidth="1"/>
    <col min="16" max="16" width="5.88671875" style="10" customWidth="1"/>
    <col min="17" max="17" width="1.33203125" style="84" customWidth="1"/>
    <col min="18" max="25" width="9.109375" style="10"/>
    <col min="26" max="26" width="9.109375" style="85"/>
    <col min="27" max="16384" width="9.109375" style="10"/>
  </cols>
  <sheetData>
    <row r="1" spans="1:26" s="64" customFormat="1" ht="69.599999999999994" customHeight="1" x14ac:dyDescent="0.3">
      <c r="A1" s="62">
        <v>1</v>
      </c>
      <c r="B1" s="195"/>
      <c r="C1" s="195"/>
      <c r="D1" s="195"/>
      <c r="E1" s="195"/>
      <c r="F1" s="195"/>
      <c r="G1" s="195"/>
      <c r="H1" s="195"/>
      <c r="I1" s="195"/>
      <c r="J1" s="195"/>
      <c r="K1" s="195"/>
      <c r="L1" s="195"/>
      <c r="M1" s="195"/>
      <c r="N1" s="195"/>
      <c r="O1" s="195"/>
      <c r="P1" s="195"/>
      <c r="Q1" s="63"/>
      <c r="Z1" s="62"/>
    </row>
    <row r="2" spans="1:26" s="64" customFormat="1" ht="19.8" customHeight="1" x14ac:dyDescent="0.3">
      <c r="A2" s="62">
        <v>1</v>
      </c>
      <c r="B2" s="195" t="s">
        <v>157</v>
      </c>
      <c r="C2" s="195"/>
      <c r="D2" s="195"/>
      <c r="E2" s="195"/>
      <c r="F2" s="195"/>
      <c r="G2" s="195"/>
      <c r="H2" s="195"/>
      <c r="I2" s="195"/>
      <c r="J2" s="195"/>
      <c r="K2" s="195"/>
      <c r="L2" s="195"/>
      <c r="M2" s="195"/>
      <c r="N2" s="195"/>
      <c r="O2" s="195"/>
      <c r="P2" s="195"/>
      <c r="Q2" s="63"/>
      <c r="Z2" s="62"/>
    </row>
    <row r="3" spans="1:26" s="64" customFormat="1" ht="16.2" customHeight="1" x14ac:dyDescent="0.3">
      <c r="A3" s="62">
        <v>1</v>
      </c>
      <c r="B3" s="195" t="s">
        <v>23</v>
      </c>
      <c r="C3" s="195"/>
      <c r="D3" s="195"/>
      <c r="E3" s="195"/>
      <c r="F3" s="195"/>
      <c r="G3" s="195"/>
      <c r="H3" s="195"/>
      <c r="I3" s="195"/>
      <c r="J3" s="195"/>
      <c r="K3" s="195"/>
      <c r="L3" s="195"/>
      <c r="M3" s="195"/>
      <c r="N3" s="195"/>
      <c r="O3" s="195"/>
      <c r="P3" s="195"/>
      <c r="Q3" s="63"/>
      <c r="Z3" s="62"/>
    </row>
    <row r="4" spans="1:26" s="64" customFormat="1" ht="30.75" customHeight="1" x14ac:dyDescent="0.3">
      <c r="A4" s="62">
        <v>1</v>
      </c>
      <c r="B4" s="65"/>
      <c r="C4" s="65"/>
      <c r="D4" s="66"/>
      <c r="E4" s="66"/>
      <c r="F4" s="66"/>
      <c r="G4" s="66"/>
      <c r="H4" s="66"/>
      <c r="I4" s="66"/>
      <c r="J4" s="66"/>
      <c r="K4" s="66"/>
      <c r="L4" s="66"/>
      <c r="M4" s="10"/>
      <c r="N4" s="10"/>
      <c r="O4" s="10"/>
      <c r="P4" s="10"/>
      <c r="Q4" s="63"/>
      <c r="Z4" s="62"/>
    </row>
    <row r="5" spans="1:26" s="64" customFormat="1" x14ac:dyDescent="0.3">
      <c r="A5" s="62">
        <v>1</v>
      </c>
      <c r="B5" s="196"/>
      <c r="C5" s="197"/>
      <c r="D5" s="197"/>
      <c r="E5" s="67"/>
      <c r="F5" s="198"/>
      <c r="G5" s="198"/>
      <c r="H5" s="198"/>
      <c r="I5" s="198"/>
      <c r="J5" s="198"/>
      <c r="K5" s="198"/>
      <c r="L5" s="67"/>
      <c r="M5" s="67"/>
      <c r="N5" s="67"/>
      <c r="O5" s="67"/>
      <c r="P5" s="68"/>
      <c r="Q5" s="63"/>
      <c r="Z5" s="62"/>
    </row>
    <row r="6" spans="1:26" s="64" customFormat="1" x14ac:dyDescent="0.3">
      <c r="A6" s="62">
        <v>1</v>
      </c>
      <c r="B6" s="69"/>
      <c r="C6" s="70" t="s">
        <v>186</v>
      </c>
      <c r="D6" s="71"/>
      <c r="E6" s="88"/>
      <c r="F6" s="216" t="str">
        <f>IF(Application!D7="","",Application!D7)</f>
        <v/>
      </c>
      <c r="G6" s="216"/>
      <c r="H6" s="216"/>
      <c r="I6" s="216"/>
      <c r="J6" s="216"/>
      <c r="K6" s="216"/>
      <c r="L6" s="216"/>
      <c r="M6" s="216"/>
      <c r="N6" s="216"/>
      <c r="O6" s="66"/>
      <c r="P6" s="72"/>
      <c r="Q6" s="63"/>
      <c r="Z6" s="62"/>
    </row>
    <row r="7" spans="1:26" s="64" customFormat="1" x14ac:dyDescent="0.3">
      <c r="A7" s="62">
        <v>1</v>
      </c>
      <c r="B7" s="69"/>
      <c r="C7" s="70" t="s">
        <v>187</v>
      </c>
      <c r="D7" s="73"/>
      <c r="E7" s="88"/>
      <c r="F7" s="217" t="str">
        <f>IF(Application!D15="","",Application!D15)</f>
        <v/>
      </c>
      <c r="G7" s="217"/>
      <c r="H7" s="217"/>
      <c r="I7" s="217"/>
      <c r="J7" s="217"/>
      <c r="K7" s="217"/>
      <c r="L7" s="217"/>
      <c r="M7" s="217"/>
      <c r="N7" s="217"/>
      <c r="O7" s="66"/>
      <c r="P7" s="72"/>
      <c r="Q7" s="63"/>
      <c r="Z7" s="62"/>
    </row>
    <row r="8" spans="1:26" s="64" customFormat="1" x14ac:dyDescent="0.3">
      <c r="A8" s="62">
        <v>1</v>
      </c>
      <c r="B8" s="69"/>
      <c r="C8" s="70" t="s">
        <v>24</v>
      </c>
      <c r="D8" s="73"/>
      <c r="E8" s="222" t="str">
        <f>IF(Application!J7="","",Application!J7)</f>
        <v/>
      </c>
      <c r="F8" s="222"/>
      <c r="G8" s="222"/>
      <c r="H8" s="222"/>
      <c r="I8" s="222"/>
      <c r="J8" s="222" t="str">
        <f>IF(Application!J8="","",Application!J8)</f>
        <v/>
      </c>
      <c r="K8" s="222"/>
      <c r="L8" s="222"/>
      <c r="M8" s="89" t="s">
        <v>25</v>
      </c>
      <c r="N8" s="90" t="str">
        <f>IF(Application!L8="","",Application!L8)</f>
        <v/>
      </c>
      <c r="O8" s="66"/>
      <c r="P8" s="72"/>
      <c r="Q8" s="63"/>
      <c r="Z8" s="62"/>
    </row>
    <row r="9" spans="1:26" s="64" customFormat="1" x14ac:dyDescent="0.3">
      <c r="A9" s="62">
        <v>1</v>
      </c>
      <c r="B9" s="69"/>
      <c r="C9" s="66"/>
      <c r="D9" s="66"/>
      <c r="E9" s="223" t="s">
        <v>26</v>
      </c>
      <c r="F9" s="223"/>
      <c r="G9" s="223"/>
      <c r="H9" s="223"/>
      <c r="I9" s="223"/>
      <c r="J9" s="91"/>
      <c r="K9" s="223" t="s">
        <v>27</v>
      </c>
      <c r="L9" s="223"/>
      <c r="M9" s="74" t="s">
        <v>150</v>
      </c>
      <c r="N9" s="74" t="s">
        <v>28</v>
      </c>
      <c r="O9" s="66"/>
      <c r="P9" s="72"/>
      <c r="Q9" s="63"/>
      <c r="Z9" s="62"/>
    </row>
    <row r="10" spans="1:26" s="64" customFormat="1" x14ac:dyDescent="0.3">
      <c r="A10" s="62">
        <v>1</v>
      </c>
      <c r="B10" s="75"/>
      <c r="C10" s="76"/>
      <c r="D10" s="76"/>
      <c r="E10" s="76"/>
      <c r="F10" s="76"/>
      <c r="G10" s="76"/>
      <c r="H10" s="76"/>
      <c r="I10" s="76"/>
      <c r="J10" s="76"/>
      <c r="K10" s="76"/>
      <c r="L10" s="76"/>
      <c r="M10" s="76"/>
      <c r="N10" s="76"/>
      <c r="O10" s="76"/>
      <c r="P10" s="77"/>
      <c r="Q10" s="63"/>
      <c r="Z10" s="62"/>
    </row>
    <row r="11" spans="1:26" s="64" customFormat="1" ht="6" customHeight="1" x14ac:dyDescent="0.3">
      <c r="A11" s="62">
        <v>1</v>
      </c>
      <c r="B11" s="66"/>
      <c r="C11" s="66"/>
      <c r="D11" s="66"/>
      <c r="E11" s="66"/>
      <c r="F11" s="66"/>
      <c r="G11" s="66"/>
      <c r="H11" s="66"/>
      <c r="I11" s="66"/>
      <c r="J11" s="66"/>
      <c r="K11" s="66"/>
      <c r="L11" s="66"/>
      <c r="M11" s="66"/>
      <c r="N11" s="66"/>
      <c r="O11" s="66"/>
      <c r="P11" s="66"/>
      <c r="Q11" s="63"/>
      <c r="Z11" s="62"/>
    </row>
    <row r="12" spans="1:26" s="64" customFormat="1" ht="49.5" customHeight="1" x14ac:dyDescent="0.3">
      <c r="A12" s="62">
        <v>1</v>
      </c>
      <c r="B12" s="220" t="s">
        <v>168</v>
      </c>
      <c r="C12" s="220"/>
      <c r="D12" s="220"/>
      <c r="E12" s="220"/>
      <c r="F12" s="220"/>
      <c r="G12" s="220"/>
      <c r="H12" s="220"/>
      <c r="I12" s="220"/>
      <c r="J12" s="220"/>
      <c r="K12" s="220"/>
      <c r="L12" s="220"/>
      <c r="M12" s="220"/>
      <c r="N12" s="220"/>
      <c r="O12" s="220"/>
      <c r="P12" s="220"/>
      <c r="Q12" s="63"/>
      <c r="Z12" s="62"/>
    </row>
    <row r="13" spans="1:26" s="64" customFormat="1" ht="21.6" customHeight="1" x14ac:dyDescent="0.3">
      <c r="A13" s="62"/>
      <c r="B13" s="218" t="s">
        <v>167</v>
      </c>
      <c r="C13" s="218"/>
      <c r="D13" s="218"/>
      <c r="E13" s="218"/>
      <c r="F13" s="218"/>
      <c r="G13" s="218"/>
      <c r="H13" s="218"/>
      <c r="I13" s="218"/>
      <c r="J13" s="218"/>
      <c r="K13" s="218"/>
      <c r="L13" s="218"/>
      <c r="M13" s="218"/>
      <c r="N13" s="218"/>
      <c r="O13" s="218"/>
      <c r="P13" s="218"/>
      <c r="Q13" s="63"/>
      <c r="Z13" s="62"/>
    </row>
    <row r="14" spans="1:26" s="64" customFormat="1" ht="13.8" customHeight="1" x14ac:dyDescent="0.3">
      <c r="A14" s="62"/>
      <c r="B14" s="109"/>
      <c r="C14" s="109"/>
      <c r="D14" s="109"/>
      <c r="E14" s="109"/>
      <c r="F14" s="109"/>
      <c r="G14" s="109"/>
      <c r="H14" s="109"/>
      <c r="I14" s="109"/>
      <c r="J14" s="109"/>
      <c r="K14" s="109"/>
      <c r="L14" s="109"/>
      <c r="M14" s="109"/>
      <c r="N14" s="109"/>
      <c r="O14" s="109"/>
      <c r="P14" s="109"/>
      <c r="Q14" s="63"/>
      <c r="Z14" s="62"/>
    </row>
    <row r="15" spans="1:26" s="64" customFormat="1" ht="35.4" customHeight="1" x14ac:dyDescent="0.3">
      <c r="A15" s="62">
        <v>1</v>
      </c>
      <c r="B15" s="221" t="s">
        <v>29</v>
      </c>
      <c r="C15" s="220"/>
      <c r="D15" s="220"/>
      <c r="E15" s="220"/>
      <c r="F15" s="220"/>
      <c r="G15" s="220"/>
      <c r="H15" s="220"/>
      <c r="I15" s="220"/>
      <c r="J15" s="220"/>
      <c r="K15" s="220"/>
      <c r="L15" s="220"/>
      <c r="M15" s="220"/>
      <c r="N15" s="220"/>
      <c r="O15" s="220"/>
      <c r="P15" s="220"/>
      <c r="Q15" s="63"/>
      <c r="Z15" s="62"/>
    </row>
    <row r="16" spans="1:26" s="64" customFormat="1" ht="15" customHeight="1" x14ac:dyDescent="0.3">
      <c r="A16" s="62"/>
      <c r="B16" s="78" t="s">
        <v>30</v>
      </c>
      <c r="C16" s="219" t="s">
        <v>183</v>
      </c>
      <c r="D16" s="219"/>
      <c r="E16" s="219"/>
      <c r="F16" s="219"/>
      <c r="G16" s="219"/>
      <c r="H16" s="219"/>
      <c r="I16" s="219"/>
      <c r="J16" s="219"/>
      <c r="K16" s="219"/>
      <c r="L16" s="219"/>
      <c r="M16" s="219"/>
      <c r="N16" s="219"/>
      <c r="O16" s="219"/>
      <c r="P16" s="219"/>
      <c r="Q16" s="63"/>
      <c r="Z16" s="62"/>
    </row>
    <row r="17" spans="1:26" s="64" customFormat="1" ht="15" customHeight="1" x14ac:dyDescent="0.3">
      <c r="A17" s="62"/>
      <c r="B17" s="78" t="s">
        <v>30</v>
      </c>
      <c r="C17" s="219" t="s">
        <v>185</v>
      </c>
      <c r="D17" s="219"/>
      <c r="E17" s="219"/>
      <c r="F17" s="219"/>
      <c r="G17" s="219"/>
      <c r="H17" s="219"/>
      <c r="I17" s="219"/>
      <c r="J17" s="219"/>
      <c r="K17" s="219"/>
      <c r="L17" s="219"/>
      <c r="M17" s="219"/>
      <c r="N17" s="219"/>
      <c r="O17" s="219"/>
      <c r="P17" s="219"/>
      <c r="Q17" s="63"/>
      <c r="Z17" s="62"/>
    </row>
    <row r="18" spans="1:26" s="64" customFormat="1" ht="15" customHeight="1" x14ac:dyDescent="0.3">
      <c r="A18" s="62"/>
      <c r="B18" s="78" t="s">
        <v>30</v>
      </c>
      <c r="C18" s="219" t="s">
        <v>151</v>
      </c>
      <c r="D18" s="219"/>
      <c r="E18" s="219"/>
      <c r="F18" s="219"/>
      <c r="G18" s="219"/>
      <c r="H18" s="219"/>
      <c r="I18" s="219"/>
      <c r="J18" s="219"/>
      <c r="K18" s="219"/>
      <c r="L18" s="219"/>
      <c r="M18" s="219"/>
      <c r="N18" s="219"/>
      <c r="O18" s="219"/>
      <c r="P18" s="219"/>
      <c r="Q18" s="63"/>
      <c r="Z18" s="62"/>
    </row>
    <row r="19" spans="1:26" s="64" customFormat="1" ht="15" customHeight="1" x14ac:dyDescent="0.3">
      <c r="A19" s="62"/>
      <c r="B19" s="78" t="s">
        <v>30</v>
      </c>
      <c r="C19" s="219" t="s">
        <v>152</v>
      </c>
      <c r="D19" s="219"/>
      <c r="E19" s="219"/>
      <c r="F19" s="219"/>
      <c r="G19" s="219"/>
      <c r="H19" s="219"/>
      <c r="I19" s="219"/>
      <c r="J19" s="219"/>
      <c r="K19" s="219"/>
      <c r="L19" s="219"/>
      <c r="M19" s="219"/>
      <c r="N19" s="219"/>
      <c r="O19" s="219"/>
      <c r="P19" s="219"/>
      <c r="Q19" s="63"/>
      <c r="Z19" s="62"/>
    </row>
    <row r="20" spans="1:26" s="64" customFormat="1" ht="16.2" customHeight="1" x14ac:dyDescent="0.3">
      <c r="A20" s="62"/>
      <c r="B20" s="78"/>
      <c r="C20" s="86"/>
      <c r="D20" s="86"/>
      <c r="E20" s="86"/>
      <c r="F20" s="86"/>
      <c r="G20" s="86"/>
      <c r="H20" s="86"/>
      <c r="I20" s="86"/>
      <c r="J20" s="86"/>
      <c r="K20" s="86"/>
      <c r="L20" s="86"/>
      <c r="M20" s="86"/>
      <c r="N20" s="86"/>
      <c r="O20" s="86"/>
      <c r="P20" s="86"/>
      <c r="Q20" s="63"/>
      <c r="Z20" s="62"/>
    </row>
    <row r="21" spans="1:26" s="64" customFormat="1" ht="16.2" customHeight="1" x14ac:dyDescent="0.3">
      <c r="A21" s="62"/>
      <c r="B21" s="82" t="s">
        <v>34</v>
      </c>
      <c r="C21" s="82"/>
      <c r="D21" s="66"/>
      <c r="E21" s="79"/>
      <c r="F21" s="79"/>
      <c r="G21" s="66"/>
      <c r="H21" s="66"/>
      <c r="I21" s="79"/>
      <c r="J21" s="79"/>
      <c r="K21" s="79"/>
      <c r="L21" s="79"/>
      <c r="M21" s="66"/>
      <c r="N21" s="66"/>
      <c r="O21" s="79"/>
      <c r="P21" s="66"/>
      <c r="Q21" s="63"/>
      <c r="Z21" s="62"/>
    </row>
    <row r="22" spans="1:26" s="64" customFormat="1" ht="16.2" customHeight="1" x14ac:dyDescent="0.3">
      <c r="A22" s="62"/>
      <c r="B22" s="203" t="s">
        <v>35</v>
      </c>
      <c r="C22" s="203"/>
      <c r="D22" s="203"/>
      <c r="E22" s="203"/>
      <c r="F22" s="203"/>
      <c r="G22" s="203"/>
      <c r="H22" s="203"/>
      <c r="I22" s="203"/>
      <c r="J22" s="203"/>
      <c r="K22" s="203"/>
      <c r="L22" s="203"/>
      <c r="M22" s="203"/>
      <c r="N22" s="203"/>
      <c r="O22" s="203"/>
      <c r="P22" s="203"/>
      <c r="Q22" s="63"/>
      <c r="Z22" s="62"/>
    </row>
    <row r="23" spans="1:26" s="64" customFormat="1" ht="16.2" customHeight="1" x14ac:dyDescent="0.3">
      <c r="A23" s="62"/>
      <c r="C23" s="82"/>
      <c r="D23" s="82"/>
      <c r="E23" s="66"/>
      <c r="F23" s="66"/>
      <c r="G23" s="66"/>
      <c r="L23" s="83"/>
      <c r="M23" s="204"/>
      <c r="N23" s="204"/>
      <c r="O23" s="205"/>
      <c r="P23" s="205"/>
      <c r="Q23" s="63"/>
      <c r="Z23" s="62"/>
    </row>
    <row r="24" spans="1:26" s="64" customFormat="1" ht="16.2" customHeight="1" x14ac:dyDescent="0.3">
      <c r="A24" s="62"/>
      <c r="C24" s="81"/>
      <c r="D24" s="81"/>
      <c r="E24" s="81"/>
      <c r="F24" s="66"/>
      <c r="G24"/>
      <c r="H24"/>
      <c r="M24" s="205" t="s">
        <v>155</v>
      </c>
      <c r="N24" s="205"/>
      <c r="Q24" s="63"/>
      <c r="Z24" s="62"/>
    </row>
    <row r="25" spans="1:26" s="64" customFormat="1" ht="16.2" customHeight="1" thickBot="1" x14ac:dyDescent="0.35">
      <c r="A25" s="62"/>
      <c r="B25" s="211" t="s">
        <v>153</v>
      </c>
      <c r="C25" s="211"/>
      <c r="D25" s="211"/>
      <c r="E25" s="211"/>
      <c r="F25" s="211"/>
      <c r="G25" s="211" t="s">
        <v>156</v>
      </c>
      <c r="H25" s="211"/>
      <c r="I25" s="211" t="s">
        <v>147</v>
      </c>
      <c r="J25" s="211"/>
      <c r="M25" s="214" t="s">
        <v>36</v>
      </c>
      <c r="N25" s="214"/>
      <c r="Q25" s="63"/>
      <c r="Z25" s="62"/>
    </row>
    <row r="26" spans="1:26" s="64" customFormat="1" ht="16.2" customHeight="1" thickBot="1" x14ac:dyDescent="0.35">
      <c r="A26" s="62"/>
      <c r="B26" s="208" t="s">
        <v>158</v>
      </c>
      <c r="C26" s="209"/>
      <c r="D26" s="209"/>
      <c r="E26" s="209"/>
      <c r="F26" s="210"/>
      <c r="G26" s="212">
        <f>'Equipment Details-Furnace'!A3</f>
        <v>0</v>
      </c>
      <c r="H26" s="213"/>
      <c r="I26" s="200">
        <f>'Equipment Details-Furnace'!D3</f>
        <v>0</v>
      </c>
      <c r="J26" s="201"/>
      <c r="M26" s="215">
        <f>'Equipment Details-Furnace'!C3</f>
        <v>0</v>
      </c>
      <c r="N26" s="201"/>
      <c r="O26"/>
      <c r="P26"/>
      <c r="Q26" s="63"/>
      <c r="Z26" s="62"/>
    </row>
    <row r="27" spans="1:26" s="64" customFormat="1" ht="16.2" customHeight="1" x14ac:dyDescent="0.3">
      <c r="A27" s="62"/>
      <c r="B27" s="78"/>
      <c r="C27" s="86"/>
      <c r="D27" s="86"/>
      <c r="E27" s="86"/>
      <c r="F27" s="86"/>
      <c r="G27" s="86"/>
      <c r="H27" s="86"/>
      <c r="I27" s="86"/>
      <c r="J27" s="86"/>
      <c r="K27" s="86"/>
      <c r="L27" s="86"/>
      <c r="M27" s="86"/>
      <c r="N27" s="86"/>
      <c r="O27" s="86"/>
      <c r="P27" s="86"/>
      <c r="Q27" s="63"/>
      <c r="Z27" s="62"/>
    </row>
    <row r="28" spans="1:26" s="64" customFormat="1" ht="14.4" customHeight="1" x14ac:dyDescent="0.3">
      <c r="A28" s="62">
        <v>1</v>
      </c>
      <c r="B28" s="79"/>
      <c r="Q28" s="63"/>
      <c r="Z28" s="62"/>
    </row>
    <row r="29" spans="1:26" s="64" customFormat="1" ht="58.8" customHeight="1" x14ac:dyDescent="0.3">
      <c r="A29" s="62">
        <v>1</v>
      </c>
      <c r="B29" s="207" t="s">
        <v>184</v>
      </c>
      <c r="C29" s="207"/>
      <c r="D29" s="207"/>
      <c r="E29" s="207"/>
      <c r="F29" s="207"/>
      <c r="G29" s="207"/>
      <c r="H29" s="207"/>
      <c r="I29" s="207"/>
      <c r="J29" s="207"/>
      <c r="K29" s="207"/>
      <c r="L29" s="207"/>
      <c r="M29" s="207"/>
      <c r="N29" s="207"/>
      <c r="O29" s="207"/>
      <c r="P29" s="207"/>
      <c r="Q29" s="63"/>
      <c r="Z29" s="62"/>
    </row>
    <row r="30" spans="1:26" s="64" customFormat="1" x14ac:dyDescent="0.3">
      <c r="A30" s="62">
        <v>1</v>
      </c>
      <c r="B30" s="79"/>
      <c r="C30" s="79"/>
      <c r="D30" s="79"/>
      <c r="E30" s="79"/>
      <c r="F30" s="79"/>
      <c r="G30" s="79"/>
      <c r="H30" s="79"/>
      <c r="I30" s="79"/>
      <c r="J30" s="79"/>
      <c r="K30" s="79"/>
      <c r="L30" s="79"/>
      <c r="M30" s="79"/>
      <c r="N30" s="79"/>
      <c r="O30" s="79"/>
      <c r="P30" s="79"/>
      <c r="Q30" s="63"/>
      <c r="Z30" s="62"/>
    </row>
    <row r="31" spans="1:26" s="64" customFormat="1" x14ac:dyDescent="0.3">
      <c r="A31" s="62">
        <v>1</v>
      </c>
      <c r="B31" s="79"/>
      <c r="C31" s="79"/>
      <c r="D31" s="79"/>
      <c r="E31" s="79"/>
      <c r="F31" s="79"/>
      <c r="G31" s="79"/>
      <c r="H31" s="79"/>
      <c r="I31" s="79"/>
      <c r="J31" s="79"/>
      <c r="K31" s="79"/>
      <c r="L31" s="79"/>
      <c r="M31" s="79"/>
      <c r="N31" s="79"/>
      <c r="O31" s="79"/>
      <c r="P31" s="79"/>
      <c r="Q31" s="63"/>
      <c r="Z31" s="62"/>
    </row>
    <row r="32" spans="1:26" s="64" customFormat="1" x14ac:dyDescent="0.3">
      <c r="A32" s="62">
        <v>1</v>
      </c>
      <c r="B32" s="79"/>
      <c r="C32" s="79"/>
      <c r="D32" s="79"/>
      <c r="E32" s="79"/>
      <c r="F32" s="79"/>
      <c r="G32" s="79"/>
      <c r="H32" s="79"/>
      <c r="I32" s="79"/>
      <c r="J32" s="79"/>
      <c r="K32" s="79"/>
      <c r="L32" s="79"/>
      <c r="M32" s="79"/>
      <c r="N32" s="79"/>
      <c r="O32" s="79"/>
      <c r="P32" s="79"/>
      <c r="Q32" s="63"/>
      <c r="Z32" s="62"/>
    </row>
    <row r="33" spans="1:26" s="64" customFormat="1" x14ac:dyDescent="0.3">
      <c r="A33" s="62">
        <v>1</v>
      </c>
      <c r="B33" s="80"/>
      <c r="C33" s="80"/>
      <c r="D33" s="80"/>
      <c r="E33" s="80"/>
      <c r="F33" s="80"/>
      <c r="G33" s="80"/>
      <c r="H33" s="79"/>
      <c r="I33" s="79"/>
      <c r="J33" s="80"/>
      <c r="K33" s="80"/>
      <c r="L33" s="80"/>
      <c r="M33" s="80"/>
      <c r="N33" s="80"/>
      <c r="O33" s="80"/>
      <c r="P33" s="80"/>
      <c r="Q33" s="63"/>
      <c r="Z33" s="62"/>
    </row>
    <row r="34" spans="1:26" s="64" customFormat="1" x14ac:dyDescent="0.3">
      <c r="A34" s="62">
        <v>1</v>
      </c>
      <c r="B34" s="199" t="s">
        <v>31</v>
      </c>
      <c r="C34" s="199"/>
      <c r="D34" s="199"/>
      <c r="E34" s="199"/>
      <c r="F34" s="87"/>
      <c r="G34" s="206" t="s">
        <v>32</v>
      </c>
      <c r="H34" s="206"/>
      <c r="I34" s="79"/>
      <c r="J34" s="199" t="s">
        <v>33</v>
      </c>
      <c r="K34" s="199"/>
      <c r="L34" s="199"/>
      <c r="M34" s="199"/>
      <c r="N34" s="66"/>
      <c r="O34" s="202" t="s">
        <v>32</v>
      </c>
      <c r="P34" s="202"/>
      <c r="Q34" s="63"/>
      <c r="Z34" s="62"/>
    </row>
    <row r="35" spans="1:26" customFormat="1" x14ac:dyDescent="0.3"/>
    <row r="36" spans="1:26" customFormat="1" x14ac:dyDescent="0.3"/>
    <row r="37" spans="1:26" customFormat="1" x14ac:dyDescent="0.3"/>
    <row r="38" spans="1:26" customFormat="1" ht="15" customHeight="1" x14ac:dyDescent="0.3"/>
    <row r="39" spans="1:26" customFormat="1" ht="15" customHeight="1" x14ac:dyDescent="0.3"/>
    <row r="40" spans="1:26" customFormat="1" ht="15.75" customHeight="1" x14ac:dyDescent="0.3"/>
    <row r="41" spans="1:26" customFormat="1" ht="25.95" customHeight="1" x14ac:dyDescent="0.3"/>
    <row r="42" spans="1:26" customFormat="1" ht="25.95" customHeight="1" x14ac:dyDescent="0.3"/>
    <row r="43" spans="1:26" customFormat="1" ht="25.95" customHeight="1" x14ac:dyDescent="0.3"/>
    <row r="44" spans="1:26" customFormat="1" ht="25.95" customHeight="1" x14ac:dyDescent="0.3"/>
    <row r="45" spans="1:26" customFormat="1" ht="25.95" customHeight="1" x14ac:dyDescent="0.3"/>
    <row r="46" spans="1:26" customFormat="1" ht="25.95" customHeight="1" x14ac:dyDescent="0.3"/>
    <row r="47" spans="1:26" customFormat="1" ht="25.95" customHeight="1" x14ac:dyDescent="0.3"/>
    <row r="48" spans="1:26" customFormat="1" ht="25.95" customHeight="1" x14ac:dyDescent="0.3"/>
    <row r="49" customFormat="1" ht="25.95" customHeight="1" x14ac:dyDescent="0.3"/>
    <row r="50" customFormat="1" ht="25.95" customHeight="1" x14ac:dyDescent="0.3"/>
    <row r="51" customFormat="1" ht="25.95" customHeight="1" x14ac:dyDescent="0.3"/>
    <row r="52" customFormat="1" ht="25.95" customHeight="1" x14ac:dyDescent="0.3"/>
    <row r="53" customFormat="1" ht="25.95" customHeight="1" x14ac:dyDescent="0.3"/>
    <row r="54" customFormat="1" ht="25.95" customHeight="1" x14ac:dyDescent="0.3"/>
    <row r="55" customFormat="1" ht="25.95" customHeight="1" x14ac:dyDescent="0.3"/>
    <row r="56" customFormat="1" ht="25.95" customHeight="1" x14ac:dyDescent="0.3"/>
    <row r="57" customFormat="1" ht="25.95" customHeight="1" x14ac:dyDescent="0.3"/>
    <row r="58" customFormat="1" ht="25.95" customHeight="1" x14ac:dyDescent="0.3"/>
    <row r="59" customFormat="1" ht="25.95" customHeight="1" x14ac:dyDescent="0.3"/>
    <row r="60" customFormat="1" ht="25.95" customHeight="1" x14ac:dyDescent="0.3"/>
    <row r="61" customFormat="1" ht="15" customHeigh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ht="6.75" customHeight="1" x14ac:dyDescent="0.3"/>
    <row r="1262" customFormat="1" ht="6.75" customHeight="1" x14ac:dyDescent="0.3"/>
    <row r="1263" customFormat="1" ht="20.25" customHeight="1" x14ac:dyDescent="0.3"/>
    <row r="1264" customFormat="1" x14ac:dyDescent="0.3"/>
    <row r="1265" customFormat="1" ht="12.75" customHeight="1" x14ac:dyDescent="0.3"/>
    <row r="1266" customFormat="1" x14ac:dyDescent="0.3"/>
  </sheetData>
  <sheetProtection algorithmName="SHA-512" hashValue="8bQvvNoKyxPBLKJaJZzlJE4g0irDckAiFdRtczaDxplTvcLMScMHu38jLGFzxLeFLsfYGZssmbo1/KClD6nsxg==" saltValue="61eTwLv4Fwgf91RSiXTaNg==" spinCount="100000" sheet="1" objects="1" scenarios="1"/>
  <mergeCells count="35">
    <mergeCell ref="B29:P29"/>
    <mergeCell ref="B34:E34"/>
    <mergeCell ref="G34:H34"/>
    <mergeCell ref="J34:M34"/>
    <mergeCell ref="O34:P34"/>
    <mergeCell ref="B13:P13"/>
    <mergeCell ref="C16:P16"/>
    <mergeCell ref="M24:N24"/>
    <mergeCell ref="B25:F25"/>
    <mergeCell ref="G25:H25"/>
    <mergeCell ref="I25:J25"/>
    <mergeCell ref="M25:N25"/>
    <mergeCell ref="B26:F26"/>
    <mergeCell ref="G26:H26"/>
    <mergeCell ref="I26:J26"/>
    <mergeCell ref="M26:N26"/>
    <mergeCell ref="B15:P15"/>
    <mergeCell ref="C17:P17"/>
    <mergeCell ref="C18:P18"/>
    <mergeCell ref="C19:P19"/>
    <mergeCell ref="B22:P22"/>
    <mergeCell ref="M23:N23"/>
    <mergeCell ref="O23:P23"/>
    <mergeCell ref="B12:P12"/>
    <mergeCell ref="B1:P1"/>
    <mergeCell ref="B2:P2"/>
    <mergeCell ref="B3:P3"/>
    <mergeCell ref="B5:D5"/>
    <mergeCell ref="F5:K5"/>
    <mergeCell ref="F6:N6"/>
    <mergeCell ref="F7:N7"/>
    <mergeCell ref="E8:I8"/>
    <mergeCell ref="J8:L8"/>
    <mergeCell ref="E9:I9"/>
    <mergeCell ref="K9:L9"/>
  </mergeCells>
  <hyperlinks>
    <hyperlink ref="B13" r:id="rId1" xr:uid="{C176C10C-55BE-469B-A94C-92C4EAE2615B}"/>
  </hyperlinks>
  <pageMargins left="0.7" right="0.7" top="0.75" bottom="0.75" header="0.3" footer="0.3"/>
  <pageSetup scale="88" orientation="portrait" horizontalDpi="1200" verticalDpi="1200" r:id="rId2"/>
  <rowBreaks count="1" manualBreakCount="1">
    <brk id="34"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D0CECE"/>
  </sheetPr>
  <dimension ref="A2:E33"/>
  <sheetViews>
    <sheetView zoomScale="85" zoomScaleNormal="85" workbookViewId="0">
      <selection activeCell="N18" sqref="N18"/>
    </sheetView>
  </sheetViews>
  <sheetFormatPr defaultRowHeight="14.4" x14ac:dyDescent="0.3"/>
  <cols>
    <col min="1" max="1" width="9.33203125" style="10" bestFit="1" customWidth="1"/>
    <col min="2" max="2" width="8.88671875" style="10"/>
    <col min="3" max="3" width="34.6640625" style="10" customWidth="1"/>
    <col min="4" max="4" width="14.109375" style="10" bestFit="1" customWidth="1"/>
    <col min="5" max="5" width="14.33203125" style="10" bestFit="1" customWidth="1"/>
    <col min="6" max="16384" width="8.88671875" style="10"/>
  </cols>
  <sheetData>
    <row r="2" spans="1:5" ht="23.4" customHeight="1" x14ac:dyDescent="0.3">
      <c r="A2" s="224" t="s">
        <v>37</v>
      </c>
      <c r="C2" s="57" t="s">
        <v>13</v>
      </c>
      <c r="D2" s="57" t="s">
        <v>38</v>
      </c>
      <c r="E2" s="57" t="s">
        <v>39</v>
      </c>
    </row>
    <row r="3" spans="1:5" x14ac:dyDescent="0.3">
      <c r="A3" s="224"/>
      <c r="C3" s="58" t="s">
        <v>16</v>
      </c>
      <c r="D3" s="59">
        <v>426</v>
      </c>
      <c r="E3" s="59">
        <v>1910</v>
      </c>
    </row>
    <row r="4" spans="1:5" x14ac:dyDescent="0.3">
      <c r="A4" s="60" t="s">
        <v>17</v>
      </c>
      <c r="C4" s="58" t="s">
        <v>40</v>
      </c>
      <c r="D4" s="59">
        <v>394</v>
      </c>
      <c r="E4" s="59">
        <v>840</v>
      </c>
    </row>
    <row r="5" spans="1:5" x14ac:dyDescent="0.3">
      <c r="A5" s="60" t="s">
        <v>169</v>
      </c>
      <c r="C5" s="58" t="s">
        <v>41</v>
      </c>
      <c r="D5" s="59">
        <v>466</v>
      </c>
      <c r="E5" s="59">
        <v>901</v>
      </c>
    </row>
    <row r="6" spans="1:5" x14ac:dyDescent="0.3">
      <c r="A6" s="60"/>
      <c r="C6" s="58" t="s">
        <v>42</v>
      </c>
      <c r="D6" s="59">
        <v>846</v>
      </c>
      <c r="E6" s="59">
        <v>1431</v>
      </c>
    </row>
    <row r="7" spans="1:5" ht="30.6" customHeight="1" x14ac:dyDescent="0.3">
      <c r="A7" s="60"/>
      <c r="C7" s="58" t="s">
        <v>43</v>
      </c>
      <c r="D7" s="59">
        <v>1208</v>
      </c>
      <c r="E7" s="59">
        <v>1191</v>
      </c>
    </row>
    <row r="8" spans="1:5" x14ac:dyDescent="0.3">
      <c r="A8" s="61"/>
      <c r="C8" s="58" t="s">
        <v>44</v>
      </c>
      <c r="D8" s="59">
        <v>1279</v>
      </c>
      <c r="E8" s="59">
        <v>191</v>
      </c>
    </row>
    <row r="9" spans="1:5" ht="30.6" customHeight="1" x14ac:dyDescent="0.3">
      <c r="C9" s="58" t="s">
        <v>45</v>
      </c>
      <c r="D9" s="59">
        <v>1424</v>
      </c>
      <c r="E9" s="59">
        <v>3366</v>
      </c>
    </row>
    <row r="10" spans="1:5" x14ac:dyDescent="0.3">
      <c r="C10" s="58" t="s">
        <v>46</v>
      </c>
      <c r="D10" s="59">
        <v>736</v>
      </c>
      <c r="E10" s="59">
        <v>681</v>
      </c>
    </row>
    <row r="11" spans="1:5" x14ac:dyDescent="0.3">
      <c r="C11" s="58" t="s">
        <v>47</v>
      </c>
      <c r="D11" s="59">
        <v>2918</v>
      </c>
      <c r="E11" s="59">
        <v>1077</v>
      </c>
    </row>
    <row r="12" spans="1:5" x14ac:dyDescent="0.3">
      <c r="C12" s="58" t="s">
        <v>48</v>
      </c>
      <c r="D12" s="59">
        <v>1233</v>
      </c>
      <c r="E12" s="59">
        <v>619</v>
      </c>
    </row>
    <row r="13" spans="1:5" x14ac:dyDescent="0.3">
      <c r="C13" s="58" t="s">
        <v>49</v>
      </c>
      <c r="D13" s="59">
        <v>549</v>
      </c>
      <c r="E13" s="59">
        <v>714</v>
      </c>
    </row>
    <row r="14" spans="1:5" x14ac:dyDescent="0.3">
      <c r="C14" s="58" t="s">
        <v>50</v>
      </c>
      <c r="D14" s="59">
        <v>720</v>
      </c>
      <c r="E14" s="59">
        <v>2034</v>
      </c>
    </row>
    <row r="15" spans="1:5" x14ac:dyDescent="0.3">
      <c r="C15" s="58" t="s">
        <v>51</v>
      </c>
      <c r="D15" s="59">
        <v>955</v>
      </c>
      <c r="E15" s="59">
        <v>431</v>
      </c>
    </row>
    <row r="16" spans="1:5" ht="30.6" customHeight="1" x14ac:dyDescent="0.3">
      <c r="C16" s="58" t="s">
        <v>52</v>
      </c>
      <c r="D16" s="59">
        <v>669</v>
      </c>
      <c r="E16" s="59">
        <v>603</v>
      </c>
    </row>
    <row r="17" spans="3:5" x14ac:dyDescent="0.3">
      <c r="C17" s="58" t="s">
        <v>53</v>
      </c>
      <c r="D17" s="59">
        <v>574</v>
      </c>
      <c r="E17" s="59">
        <v>821</v>
      </c>
    </row>
    <row r="18" spans="3:5" x14ac:dyDescent="0.3">
      <c r="C18" s="58" t="s">
        <v>54</v>
      </c>
      <c r="D18" s="59">
        <v>645</v>
      </c>
      <c r="E18" s="59">
        <v>813</v>
      </c>
    </row>
    <row r="19" spans="3:5" x14ac:dyDescent="0.3">
      <c r="C19" s="58" t="s">
        <v>55</v>
      </c>
      <c r="D19" s="59">
        <v>1068</v>
      </c>
      <c r="E19" s="59">
        <v>2101</v>
      </c>
    </row>
    <row r="20" spans="3:5" x14ac:dyDescent="0.3">
      <c r="C20" s="58" t="s">
        <v>56</v>
      </c>
      <c r="D20" s="59">
        <v>1068</v>
      </c>
      <c r="E20" s="59">
        <v>2101</v>
      </c>
    </row>
    <row r="21" spans="3:5" x14ac:dyDescent="0.3">
      <c r="C21" s="58" t="s">
        <v>57</v>
      </c>
      <c r="D21" s="59">
        <v>882</v>
      </c>
      <c r="E21" s="59">
        <v>545</v>
      </c>
    </row>
    <row r="22" spans="3:5" x14ac:dyDescent="0.3">
      <c r="C22" s="58" t="s">
        <v>58</v>
      </c>
      <c r="D22" s="59">
        <v>279</v>
      </c>
      <c r="E22" s="59">
        <v>722</v>
      </c>
    </row>
    <row r="23" spans="3:5" x14ac:dyDescent="0.3">
      <c r="C23" s="58" t="s">
        <v>59</v>
      </c>
      <c r="D23" s="59">
        <v>400</v>
      </c>
      <c r="E23" s="59">
        <v>452</v>
      </c>
    </row>
    <row r="24" spans="3:5" x14ac:dyDescent="0.3">
      <c r="C24" s="58" t="s">
        <v>60</v>
      </c>
      <c r="D24" s="59">
        <v>400</v>
      </c>
      <c r="E24" s="59">
        <v>452</v>
      </c>
    </row>
    <row r="25" spans="3:5" x14ac:dyDescent="0.3">
      <c r="C25" s="58" t="s">
        <v>61</v>
      </c>
      <c r="D25" s="59">
        <v>400</v>
      </c>
      <c r="E25" s="59">
        <v>452</v>
      </c>
    </row>
    <row r="26" spans="3:5" x14ac:dyDescent="0.3">
      <c r="C26" s="58" t="s">
        <v>62</v>
      </c>
      <c r="D26" s="59">
        <v>736</v>
      </c>
      <c r="E26" s="59">
        <v>681</v>
      </c>
    </row>
    <row r="33" ht="15.75" customHeight="1" x14ac:dyDescent="0.3"/>
  </sheetData>
  <mergeCells count="1">
    <mergeCell ref="A2:A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550CE-DADE-4CF0-82D2-C9342E479BBF}">
  <sheetPr>
    <tabColor rgb="FFD0CECE"/>
  </sheetPr>
  <dimension ref="A70"/>
  <sheetViews>
    <sheetView zoomScale="85" zoomScaleNormal="85" workbookViewId="0">
      <selection activeCell="A6" sqref="A6"/>
    </sheetView>
  </sheetViews>
  <sheetFormatPr defaultRowHeight="14.4" x14ac:dyDescent="0.3"/>
  <sheetData>
    <row r="70" s="5" customFormat="1" x14ac:dyDescent="0.3"/>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90F7E-4B88-41AE-8BF1-CAA1C2912253}">
  <sheetPr>
    <tabColor rgb="FFC4D4A4"/>
  </sheetPr>
  <dimension ref="A1:E998"/>
  <sheetViews>
    <sheetView workbookViewId="0">
      <selection activeCell="B16" sqref="B16"/>
    </sheetView>
  </sheetViews>
  <sheetFormatPr defaultColWidth="14.44140625" defaultRowHeight="15" customHeight="1" x14ac:dyDescent="0.25"/>
  <cols>
    <col min="1" max="1" width="22.5546875" style="95" customWidth="1"/>
    <col min="2" max="2" width="51.88671875" style="95" customWidth="1"/>
    <col min="3" max="3" width="17.44140625" style="105" customWidth="1"/>
    <col min="4" max="4" width="8.6640625" style="105" customWidth="1"/>
    <col min="5" max="26" width="8.6640625" style="95" customWidth="1"/>
    <col min="27" max="16384" width="14.44140625" style="95"/>
  </cols>
  <sheetData>
    <row r="1" spans="1:5" ht="12.75" customHeight="1" x14ac:dyDescent="0.25">
      <c r="A1" s="92" t="s">
        <v>159</v>
      </c>
      <c r="B1" s="93"/>
      <c r="C1" s="94"/>
      <c r="D1" s="94"/>
    </row>
    <row r="2" spans="1:5" ht="12.75" customHeight="1" x14ac:dyDescent="0.25">
      <c r="A2" s="93"/>
      <c r="B2" s="93"/>
      <c r="C2" s="94"/>
      <c r="D2" s="94"/>
      <c r="E2" s="96"/>
    </row>
    <row r="3" spans="1:5" ht="12.75" customHeight="1" x14ac:dyDescent="0.25">
      <c r="A3" s="97" t="s">
        <v>160</v>
      </c>
      <c r="B3" s="98">
        <f>LOOKUP(2,1/(C:C&lt;&gt;""),C:C)</f>
        <v>1</v>
      </c>
      <c r="C3" s="94"/>
      <c r="D3" s="94"/>
      <c r="E3" s="96"/>
    </row>
    <row r="4" spans="1:5" ht="12.75" customHeight="1" x14ac:dyDescent="0.25">
      <c r="A4" s="97" t="s">
        <v>161</v>
      </c>
      <c r="B4" s="99">
        <f>LOOKUP(2,1/(A:A&lt;&gt;""),A:A)</f>
        <v>44679</v>
      </c>
      <c r="C4" s="94"/>
      <c r="D4" s="94"/>
      <c r="E4" s="96"/>
    </row>
    <row r="5" spans="1:5" ht="12.75" customHeight="1" x14ac:dyDescent="0.25">
      <c r="A5" s="93"/>
      <c r="B5" s="93"/>
      <c r="C5" s="94"/>
      <c r="D5" s="94"/>
    </row>
    <row r="6" spans="1:5" ht="12.75" customHeight="1" x14ac:dyDescent="0.25">
      <c r="A6" s="93"/>
      <c r="B6" s="93"/>
      <c r="C6" s="94"/>
      <c r="D6" s="94"/>
    </row>
    <row r="7" spans="1:5" ht="12.75" customHeight="1" x14ac:dyDescent="0.25">
      <c r="A7" s="97" t="s">
        <v>32</v>
      </c>
      <c r="B7" s="97" t="s">
        <v>162</v>
      </c>
      <c r="C7" s="100" t="s">
        <v>163</v>
      </c>
      <c r="D7" s="100" t="s">
        <v>164</v>
      </c>
    </row>
    <row r="8" spans="1:5" ht="70.8" customHeight="1" x14ac:dyDescent="0.25">
      <c r="A8" s="101">
        <v>44679</v>
      </c>
      <c r="B8" s="107" t="s">
        <v>166</v>
      </c>
      <c r="C8" s="102">
        <v>1</v>
      </c>
      <c r="D8" s="94" t="s">
        <v>165</v>
      </c>
    </row>
    <row r="9" spans="1:5" customFormat="1" ht="12.6" customHeight="1" x14ac:dyDescent="0.3"/>
    <row r="10" spans="1:5" customFormat="1" ht="14.4" customHeight="1" x14ac:dyDescent="0.3"/>
    <row r="11" spans="1:5" customFormat="1" ht="12" customHeight="1" x14ac:dyDescent="0.3"/>
    <row r="12" spans="1:5" customFormat="1" ht="12.75" customHeight="1" x14ac:dyDescent="0.3"/>
    <row r="13" spans="1:5" customFormat="1" ht="15.6" customHeight="1" x14ac:dyDescent="0.3"/>
    <row r="14" spans="1:5" customFormat="1" ht="12.75" customHeight="1" x14ac:dyDescent="0.3"/>
    <row r="15" spans="1:5" ht="12.75" customHeight="1" x14ac:dyDescent="0.25">
      <c r="A15" s="103"/>
      <c r="B15" s="96"/>
      <c r="C15" s="104"/>
    </row>
    <row r="16" spans="1:5" ht="12.75" customHeight="1" x14ac:dyDescent="0.25">
      <c r="A16" s="106"/>
    </row>
    <row r="17" spans="1:1" ht="12.75" customHeight="1" x14ac:dyDescent="0.25">
      <c r="A17" s="106"/>
    </row>
    <row r="18" spans="1:1" ht="12.75" customHeight="1" x14ac:dyDescent="0.25">
      <c r="A18" s="106"/>
    </row>
    <row r="19" spans="1:1" ht="12.75" customHeight="1" x14ac:dyDescent="0.25">
      <c r="A19" s="106"/>
    </row>
    <row r="20" spans="1:1" ht="12.75" customHeight="1" x14ac:dyDescent="0.25">
      <c r="A20" s="106"/>
    </row>
    <row r="21" spans="1:1" ht="12.75" customHeight="1" x14ac:dyDescent="0.25">
      <c r="A21" s="106"/>
    </row>
    <row r="22" spans="1:1" ht="12.75" customHeight="1" x14ac:dyDescent="0.25">
      <c r="A22" s="106"/>
    </row>
    <row r="23" spans="1:1" ht="12.75" customHeight="1" x14ac:dyDescent="0.25">
      <c r="A23" s="106"/>
    </row>
    <row r="24" spans="1:1" ht="12.75" customHeight="1" x14ac:dyDescent="0.25">
      <c r="A24" s="106"/>
    </row>
    <row r="25" spans="1:1" ht="12.75" customHeight="1" x14ac:dyDescent="0.25">
      <c r="A25" s="106"/>
    </row>
    <row r="26" spans="1:1" ht="12.75" customHeight="1" x14ac:dyDescent="0.25">
      <c r="A26" s="106"/>
    </row>
    <row r="27" spans="1:1" ht="12.75" customHeight="1" x14ac:dyDescent="0.25">
      <c r="A27" s="106"/>
    </row>
    <row r="28" spans="1:1" ht="12.75" customHeight="1" x14ac:dyDescent="0.25">
      <c r="A28" s="106"/>
    </row>
    <row r="29" spans="1:1" ht="12.75" customHeight="1" x14ac:dyDescent="0.25">
      <c r="A29" s="106"/>
    </row>
    <row r="30" spans="1:1" ht="12.75" customHeight="1" x14ac:dyDescent="0.25">
      <c r="A30" s="106"/>
    </row>
    <row r="31" spans="1:1" ht="12.75" customHeight="1" x14ac:dyDescent="0.25">
      <c r="A31" s="106"/>
    </row>
    <row r="32" spans="1:1" ht="12.75" customHeight="1" x14ac:dyDescent="0.25">
      <c r="A32" s="106"/>
    </row>
    <row r="33" spans="1:1" ht="12.75" customHeight="1" x14ac:dyDescent="0.25">
      <c r="A33" s="106"/>
    </row>
    <row r="34" spans="1:1" ht="12.75" customHeight="1" x14ac:dyDescent="0.25">
      <c r="A34" s="106"/>
    </row>
    <row r="35" spans="1:1" ht="12.75" customHeight="1" x14ac:dyDescent="0.25">
      <c r="A35" s="106"/>
    </row>
    <row r="36" spans="1:1" ht="12.75" customHeight="1" x14ac:dyDescent="0.25">
      <c r="A36" s="106"/>
    </row>
    <row r="37" spans="1:1" ht="12.75" customHeight="1" x14ac:dyDescent="0.25">
      <c r="A37" s="106"/>
    </row>
    <row r="38" spans="1:1" ht="12.75" customHeight="1" x14ac:dyDescent="0.25">
      <c r="A38" s="106"/>
    </row>
    <row r="39" spans="1:1" ht="12.75" customHeight="1" x14ac:dyDescent="0.25">
      <c r="A39" s="106"/>
    </row>
    <row r="40" spans="1:1" ht="12.75" customHeight="1" x14ac:dyDescent="0.25">
      <c r="A40" s="106"/>
    </row>
    <row r="41" spans="1:1" ht="12.75" customHeight="1" x14ac:dyDescent="0.25">
      <c r="A41" s="106"/>
    </row>
    <row r="42" spans="1:1" ht="12.75" customHeight="1" x14ac:dyDescent="0.25">
      <c r="A42" s="106"/>
    </row>
    <row r="43" spans="1:1" ht="12.75" customHeight="1" x14ac:dyDescent="0.25">
      <c r="A43" s="106"/>
    </row>
    <row r="44" spans="1:1" ht="12.75" customHeight="1" x14ac:dyDescent="0.25">
      <c r="A44" s="106"/>
    </row>
    <row r="45" spans="1:1" ht="12.75" customHeight="1" x14ac:dyDescent="0.25">
      <c r="A45" s="106"/>
    </row>
    <row r="46" spans="1:1" ht="12.75" customHeight="1" x14ac:dyDescent="0.25">
      <c r="A46" s="106"/>
    </row>
    <row r="47" spans="1:1" ht="12.75" customHeight="1" x14ac:dyDescent="0.25">
      <c r="A47" s="106"/>
    </row>
    <row r="48" spans="1:1" ht="12.75" customHeight="1" x14ac:dyDescent="0.25">
      <c r="A48" s="106"/>
    </row>
    <row r="49" spans="1:1" ht="12.75" customHeight="1" x14ac:dyDescent="0.25">
      <c r="A49" s="106"/>
    </row>
    <row r="50" spans="1:1" ht="12.75" customHeight="1" x14ac:dyDescent="0.25">
      <c r="A50" s="106"/>
    </row>
    <row r="51" spans="1:1" ht="12.75" customHeight="1" x14ac:dyDescent="0.25">
      <c r="A51" s="106"/>
    </row>
    <row r="52" spans="1:1" ht="12.75" customHeight="1" x14ac:dyDescent="0.25">
      <c r="A52" s="106"/>
    </row>
    <row r="53" spans="1:1" ht="12.75" customHeight="1" x14ac:dyDescent="0.25">
      <c r="A53" s="106"/>
    </row>
    <row r="54" spans="1:1" ht="12.75" customHeight="1" x14ac:dyDescent="0.25">
      <c r="A54" s="106"/>
    </row>
    <row r="55" spans="1:1" ht="12.75" customHeight="1" x14ac:dyDescent="0.25">
      <c r="A55" s="106"/>
    </row>
    <row r="56" spans="1:1" ht="12.75" customHeight="1" x14ac:dyDescent="0.25"/>
    <row r="57" spans="1:1" ht="12.75" customHeight="1" x14ac:dyDescent="0.25"/>
    <row r="58" spans="1:1" ht="12.75" customHeight="1" x14ac:dyDescent="0.25"/>
    <row r="59" spans="1:1" ht="12.75" customHeight="1" x14ac:dyDescent="0.25"/>
    <row r="60" spans="1:1" ht="12.75" customHeight="1" x14ac:dyDescent="0.25"/>
    <row r="61" spans="1:1" ht="12.75" customHeight="1" x14ac:dyDescent="0.25"/>
    <row r="62" spans="1:1" ht="12.75" customHeight="1" x14ac:dyDescent="0.25"/>
    <row r="63" spans="1:1" ht="12.75" customHeight="1" x14ac:dyDescent="0.25"/>
    <row r="64" spans="1: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sheetData>
  <pageMargins left="0.75" right="0.75" top="1" bottom="1"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14A6C53CF37A43B79AB207CA31AC1E" ma:contentTypeVersion="10" ma:contentTypeDescription="Create a new document." ma:contentTypeScope="" ma:versionID="c77215e79a200c7d872b486e9e0feaa0">
  <xsd:schema xmlns:xsd="http://www.w3.org/2001/XMLSchema" xmlns:xs="http://www.w3.org/2001/XMLSchema" xmlns:p="http://schemas.microsoft.com/office/2006/metadata/properties" xmlns:ns2="fb2b2639-a8ad-4527-b938-741dd541e013" xmlns:ns3="2984ccd0-fd21-48e3-8084-299deeb5c541" targetNamespace="http://schemas.microsoft.com/office/2006/metadata/properties" ma:root="true" ma:fieldsID="bb444bd22096193f4be1c7989b57a724" ns2:_="" ns3:_="">
    <xsd:import namespace="fb2b2639-a8ad-4527-b938-741dd541e013"/>
    <xsd:import namespace="2984ccd0-fd21-48e3-8084-299deeb5c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b2639-a8ad-4527-b938-741dd541e0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84ccd0-fd21-48e3-8084-299deeb5c54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CE47BA-4A3C-4064-A77D-6ED4536025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b2639-a8ad-4527-b938-741dd541e013"/>
    <ds:schemaRef ds:uri="2984ccd0-fd21-48e3-8084-299deeb5c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C27CA2-B110-4D5F-BEDB-0EEFA29A3110}">
  <ds:schemaRefs>
    <ds:schemaRef ds:uri="http://schemas.microsoft.com/sharepoint/v3/contenttype/forms"/>
  </ds:schemaRefs>
</ds:datastoreItem>
</file>

<file path=customXml/itemProps3.xml><?xml version="1.0" encoding="utf-8"?>
<ds:datastoreItem xmlns:ds="http://schemas.openxmlformats.org/officeDocument/2006/customXml" ds:itemID="{A2BA5179-F96E-4310-9EAB-D876AAF73BE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Introduction</vt:lpstr>
      <vt:lpstr>Application</vt:lpstr>
      <vt:lpstr>Terms and Conditions</vt:lpstr>
      <vt:lpstr>Tune-Up Checklist-Boiler</vt:lpstr>
      <vt:lpstr>Tune-Up Checklist-Furnace</vt:lpstr>
      <vt:lpstr>Equipment Details-Boiler</vt:lpstr>
      <vt:lpstr>Equipment Details-Furnace</vt:lpstr>
      <vt:lpstr>Project Closeout-Boiler</vt:lpstr>
      <vt:lpstr>Project Closeout-Furnace</vt:lpstr>
      <vt:lpstr>Lookups</vt:lpstr>
      <vt:lpstr>Reference</vt:lpstr>
      <vt:lpstr>Development</vt:lpstr>
      <vt:lpstr>'Project Closeout-Boiler'!Print_Area</vt:lpstr>
      <vt:lpstr>'Project Closeout-Furnace'!Print_Area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Augustine</dc:creator>
  <cp:keywords/>
  <dc:description/>
  <cp:lastModifiedBy>Byk, Kimberley</cp:lastModifiedBy>
  <cp:revision/>
  <cp:lastPrinted>2022-05-02T17:46:52Z</cp:lastPrinted>
  <dcterms:created xsi:type="dcterms:W3CDTF">2021-10-27T17:12:42Z</dcterms:created>
  <dcterms:modified xsi:type="dcterms:W3CDTF">2022-12-19T20:40:18Z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0x010100E514A6C53CF37A43B79AB207CA31AC1E</vt:lpwstr>
  </property>
  <property fmtid="{D5CDD505-2E9C-101B-9397-08002B2CF9AE}" pid="3" name="MSIP_Label_6490586b-6766-439a-826f-fa6da183971c_Enabled">
    <vt:lpwstr>true</vt:lpwstr>
  </property>
  <property fmtid="{D5CDD505-2E9C-101B-9397-08002B2CF9AE}" pid="4" name="MSIP_Label_6490586b-6766-439a-826f-fa6da183971c_SetDate">
    <vt:lpwstr>2021-12-08T15:07:23Z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16571fb6-0140-433d-8c19-e43d18cdaacb</vt:lpwstr>
  </property>
  <property fmtid="{D5CDD505-2E9C-101B-9397-08002B2CF9AE}" pid="9" name="MSIP_Label_6490586b-6766-439a-826f-fa6da183971c_ContentBits">
    <vt:lpwstr>0</vt:lpwstr>
  </property>
</Properties>
</file>